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edor.UADFD01\Desktop\ROZPOČET\2020\Lukáš\Albrechtice\soutěž\"/>
    </mc:Choice>
  </mc:AlternateContent>
  <bookViews>
    <workbookView xWindow="0" yWindow="0" windowWidth="28800" windowHeight="12300" activeTab="4"/>
  </bookViews>
  <sheets>
    <sheet name="Rekapitulace stavby" sheetId="1" r:id="rId1"/>
    <sheet name="SO01 - Výměna kolejnic v ..." sheetId="2" r:id="rId2"/>
    <sheet name="SO02 - Výměna kolejnic v ..." sheetId="3" r:id="rId3"/>
    <sheet name="SO03 - Výměna kolejnic v ..." sheetId="4" r:id="rId4"/>
    <sheet name="VRN - soupis VRN" sheetId="5" r:id="rId5"/>
  </sheets>
  <definedNames>
    <definedName name="_xlnm._FilterDatabase" localSheetId="1" hidden="1">'SO01 - Výměna kolejnic v ...'!$C$118:$L$194</definedName>
    <definedName name="_xlnm._FilterDatabase" localSheetId="2" hidden="1">'SO02 - Výměna kolejnic v ...'!$C$118:$L$184</definedName>
    <definedName name="_xlnm._FilterDatabase" localSheetId="3" hidden="1">'SO03 - Výměna kolejnic v ...'!$C$118:$L$192</definedName>
    <definedName name="_xlnm._FilterDatabase" localSheetId="4" hidden="1">'VRN - soupis VRN'!$C$116:$L$126</definedName>
    <definedName name="_xlnm.Print_Titles" localSheetId="0">'Rekapitulace stavby'!$92:$92</definedName>
    <definedName name="_xlnm.Print_Titles" localSheetId="1">'SO01 - Výměna kolejnic v ...'!$118:$118</definedName>
    <definedName name="_xlnm.Print_Titles" localSheetId="2">'SO02 - Výměna kolejnic v ...'!$118:$118</definedName>
    <definedName name="_xlnm.Print_Titles" localSheetId="3">'SO03 - Výměna kolejnic v ...'!$118:$118</definedName>
    <definedName name="_xlnm.Print_Titles" localSheetId="4">'VRN - soupis VRN'!$116:$116</definedName>
    <definedName name="_xlnm.Print_Area" localSheetId="0">'Rekapitulace stavby'!$D$4:$AO$76,'Rekapitulace stavby'!$C$82:$AQ$99</definedName>
    <definedName name="_xlnm.Print_Area" localSheetId="1">'SO01 - Výměna kolejnic v ...'!$C$4:$K$41,'SO01 - Výměna kolejnic v ...'!$C$50:$K$76,'SO01 - Výměna kolejnic v ...'!$C$82:$K$100,'SO01 - Výměna kolejnic v ...'!$C$106:$L$194</definedName>
    <definedName name="_xlnm.Print_Area" localSheetId="2">'SO02 - Výměna kolejnic v ...'!$C$4:$K$41,'SO02 - Výměna kolejnic v ...'!$C$50:$K$76,'SO02 - Výměna kolejnic v ...'!$C$82:$K$100,'SO02 - Výměna kolejnic v ...'!$C$106:$L$184</definedName>
    <definedName name="_xlnm.Print_Area" localSheetId="3">'SO03 - Výměna kolejnic v ...'!$C$4:$K$41,'SO03 - Výměna kolejnic v ...'!$C$50:$K$76,'SO03 - Výměna kolejnic v ...'!$C$82:$K$100,'SO03 - Výměna kolejnic v ...'!$C$106:$L$192</definedName>
    <definedName name="_xlnm.Print_Area" localSheetId="4">'VRN - soupis VRN'!$C$4:$K$41,'VRN - soupis VRN'!$C$50:$K$76,'VRN - soupis VRN'!$C$82:$K$98,'VRN - soupis VRN'!$C$104:$L$126</definedName>
  </definedNames>
  <calcPr calcId="162913"/>
</workbook>
</file>

<file path=xl/calcChain.xml><?xml version="1.0" encoding="utf-8"?>
<calcChain xmlns="http://schemas.openxmlformats.org/spreadsheetml/2006/main">
  <c r="K39" i="5" l="1"/>
  <c r="K38" i="5"/>
  <c r="BA98" i="1"/>
  <c r="K37" i="5"/>
  <c r="AZ98" i="1" s="1"/>
  <c r="BI126" i="5"/>
  <c r="BH126" i="5"/>
  <c r="BG126" i="5"/>
  <c r="BF126" i="5"/>
  <c r="X126" i="5"/>
  <c r="V126" i="5"/>
  <c r="T126" i="5"/>
  <c r="P126" i="5"/>
  <c r="BI124" i="5"/>
  <c r="BH124" i="5"/>
  <c r="BG124" i="5"/>
  <c r="BF124" i="5"/>
  <c r="X124" i="5"/>
  <c r="V124" i="5"/>
  <c r="T124" i="5"/>
  <c r="P124" i="5"/>
  <c r="BI122" i="5"/>
  <c r="BH122" i="5"/>
  <c r="BG122" i="5"/>
  <c r="BF122" i="5"/>
  <c r="X122" i="5"/>
  <c r="V122" i="5"/>
  <c r="T122" i="5"/>
  <c r="P122" i="5"/>
  <c r="BI120" i="5"/>
  <c r="BH120" i="5"/>
  <c r="BG120" i="5"/>
  <c r="BF120" i="5"/>
  <c r="X120" i="5"/>
  <c r="V120" i="5"/>
  <c r="T120" i="5"/>
  <c r="P120" i="5"/>
  <c r="BI119" i="5"/>
  <c r="BH119" i="5"/>
  <c r="BG119" i="5"/>
  <c r="BF119" i="5"/>
  <c r="X119" i="5"/>
  <c r="V119" i="5"/>
  <c r="T119" i="5"/>
  <c r="P119" i="5"/>
  <c r="F113" i="5"/>
  <c r="F111" i="5"/>
  <c r="E109" i="5"/>
  <c r="F91" i="5"/>
  <c r="F89" i="5"/>
  <c r="E87" i="5"/>
  <c r="J24" i="5"/>
  <c r="E24" i="5"/>
  <c r="J114" i="5" s="1"/>
  <c r="J23" i="5"/>
  <c r="J21" i="5"/>
  <c r="E21" i="5"/>
  <c r="J113" i="5" s="1"/>
  <c r="J20" i="5"/>
  <c r="J18" i="5"/>
  <c r="E18" i="5"/>
  <c r="F114" i="5" s="1"/>
  <c r="J17" i="5"/>
  <c r="J12" i="5"/>
  <c r="J111" i="5" s="1"/>
  <c r="E7" i="5"/>
  <c r="E107" i="5"/>
  <c r="K39" i="4"/>
  <c r="K38" i="4"/>
  <c r="BA97" i="1" s="1"/>
  <c r="K37" i="4"/>
  <c r="AZ97" i="1"/>
  <c r="BI192" i="4"/>
  <c r="BH192" i="4"/>
  <c r="BG192" i="4"/>
  <c r="BF192" i="4"/>
  <c r="X192" i="4"/>
  <c r="V192" i="4"/>
  <c r="T192" i="4"/>
  <c r="P192" i="4"/>
  <c r="BK192" i="4" s="1"/>
  <c r="BI191" i="4"/>
  <c r="BH191" i="4"/>
  <c r="BG191" i="4"/>
  <c r="BF191" i="4"/>
  <c r="X191" i="4"/>
  <c r="V191" i="4"/>
  <c r="T191" i="4"/>
  <c r="P191" i="4"/>
  <c r="K191" i="4" s="1"/>
  <c r="BE191" i="4" s="1"/>
  <c r="BI190" i="4"/>
  <c r="BH190" i="4"/>
  <c r="BG190" i="4"/>
  <c r="BF190" i="4"/>
  <c r="X190" i="4"/>
  <c r="V190" i="4"/>
  <c r="T190" i="4"/>
  <c r="P190" i="4"/>
  <c r="K190" i="4" s="1"/>
  <c r="BE190" i="4" s="1"/>
  <c r="BI189" i="4"/>
  <c r="BH189" i="4"/>
  <c r="BG189" i="4"/>
  <c r="BF189" i="4"/>
  <c r="X189" i="4"/>
  <c r="V189" i="4"/>
  <c r="T189" i="4"/>
  <c r="P189" i="4"/>
  <c r="BK189" i="4" s="1"/>
  <c r="BI187" i="4"/>
  <c r="BH187" i="4"/>
  <c r="BG187" i="4"/>
  <c r="BF187" i="4"/>
  <c r="X187" i="4"/>
  <c r="V187" i="4"/>
  <c r="T187" i="4"/>
  <c r="P187" i="4"/>
  <c r="K187" i="4" s="1"/>
  <c r="BE187" i="4" s="1"/>
  <c r="BI183" i="4"/>
  <c r="BH183" i="4"/>
  <c r="BG183" i="4"/>
  <c r="BF183" i="4"/>
  <c r="X183" i="4"/>
  <c r="V183" i="4"/>
  <c r="T183" i="4"/>
  <c r="P183" i="4"/>
  <c r="BK183" i="4" s="1"/>
  <c r="BI178" i="4"/>
  <c r="BH178" i="4"/>
  <c r="BG178" i="4"/>
  <c r="BF178" i="4"/>
  <c r="X178" i="4"/>
  <c r="V178" i="4"/>
  <c r="T178" i="4"/>
  <c r="P178" i="4"/>
  <c r="K178" i="4" s="1"/>
  <c r="BE178" i="4" s="1"/>
  <c r="BI173" i="4"/>
  <c r="BH173" i="4"/>
  <c r="BG173" i="4"/>
  <c r="BF173" i="4"/>
  <c r="X173" i="4"/>
  <c r="V173" i="4"/>
  <c r="T173" i="4"/>
  <c r="P173" i="4"/>
  <c r="BK173" i="4" s="1"/>
  <c r="BI167" i="4"/>
  <c r="BH167" i="4"/>
  <c r="BG167" i="4"/>
  <c r="BF167" i="4"/>
  <c r="X167" i="4"/>
  <c r="V167" i="4"/>
  <c r="T167" i="4"/>
  <c r="P167" i="4"/>
  <c r="K167" i="4" s="1"/>
  <c r="BE167" i="4" s="1"/>
  <c r="BI164" i="4"/>
  <c r="BH164" i="4"/>
  <c r="BG164" i="4"/>
  <c r="BF164" i="4"/>
  <c r="X164" i="4"/>
  <c r="V164" i="4"/>
  <c r="T164" i="4"/>
  <c r="P164" i="4"/>
  <c r="BI161" i="4"/>
  <c r="BH161" i="4"/>
  <c r="BG161" i="4"/>
  <c r="BF161" i="4"/>
  <c r="X161" i="4"/>
  <c r="V161" i="4"/>
  <c r="T161" i="4"/>
  <c r="P161" i="4"/>
  <c r="BI158" i="4"/>
  <c r="BH158" i="4"/>
  <c r="BG158" i="4"/>
  <c r="BF158" i="4"/>
  <c r="X158" i="4"/>
  <c r="V158" i="4"/>
  <c r="T158" i="4"/>
  <c r="P158" i="4"/>
  <c r="K158" i="4" s="1"/>
  <c r="BE158" i="4" s="1"/>
  <c r="BI153" i="4"/>
  <c r="BH153" i="4"/>
  <c r="BG153" i="4"/>
  <c r="BF153" i="4"/>
  <c r="X153" i="4"/>
  <c r="V153" i="4"/>
  <c r="T153" i="4"/>
  <c r="P153" i="4"/>
  <c r="K153" i="4" s="1"/>
  <c r="BE153" i="4" s="1"/>
  <c r="BI152" i="4"/>
  <c r="BH152" i="4"/>
  <c r="BG152" i="4"/>
  <c r="BF152" i="4"/>
  <c r="X152" i="4"/>
  <c r="V152" i="4"/>
  <c r="T152" i="4"/>
  <c r="P152" i="4"/>
  <c r="K152" i="4" s="1"/>
  <c r="BE152" i="4" s="1"/>
  <c r="BI151" i="4"/>
  <c r="BH151" i="4"/>
  <c r="BG151" i="4"/>
  <c r="BF151" i="4"/>
  <c r="X151" i="4"/>
  <c r="V151" i="4"/>
  <c r="T151" i="4"/>
  <c r="P151" i="4"/>
  <c r="BI150" i="4"/>
  <c r="BH150" i="4"/>
  <c r="BG150" i="4"/>
  <c r="BF150" i="4"/>
  <c r="X150" i="4"/>
  <c r="V150" i="4"/>
  <c r="T150" i="4"/>
  <c r="P150" i="4"/>
  <c r="BI149" i="4"/>
  <c r="BH149" i="4"/>
  <c r="BG149" i="4"/>
  <c r="BF149" i="4"/>
  <c r="X149" i="4"/>
  <c r="V149" i="4"/>
  <c r="T149" i="4"/>
  <c r="P149" i="4"/>
  <c r="K149" i="4" s="1"/>
  <c r="BE149" i="4" s="1"/>
  <c r="BI146" i="4"/>
  <c r="BH146" i="4"/>
  <c r="BG146" i="4"/>
  <c r="BF146" i="4"/>
  <c r="X146" i="4"/>
  <c r="V146" i="4"/>
  <c r="T146" i="4"/>
  <c r="P146" i="4"/>
  <c r="BK146" i="4" s="1"/>
  <c r="BI144" i="4"/>
  <c r="BH144" i="4"/>
  <c r="BG144" i="4"/>
  <c r="BF144" i="4"/>
  <c r="X144" i="4"/>
  <c r="V144" i="4"/>
  <c r="T144" i="4"/>
  <c r="P144" i="4"/>
  <c r="BK144" i="4" s="1"/>
  <c r="BI142" i="4"/>
  <c r="BH142" i="4"/>
  <c r="BG142" i="4"/>
  <c r="BF142" i="4"/>
  <c r="X142" i="4"/>
  <c r="V142" i="4"/>
  <c r="T142" i="4"/>
  <c r="P142" i="4"/>
  <c r="BK142" i="4" s="1"/>
  <c r="BI141" i="4"/>
  <c r="BH141" i="4"/>
  <c r="BG141" i="4"/>
  <c r="BF141" i="4"/>
  <c r="X141" i="4"/>
  <c r="V141" i="4"/>
  <c r="T141" i="4"/>
  <c r="P141" i="4"/>
  <c r="BK141" i="4" s="1"/>
  <c r="BI140" i="4"/>
  <c r="BH140" i="4"/>
  <c r="BG140" i="4"/>
  <c r="BF140" i="4"/>
  <c r="X140" i="4"/>
  <c r="V140" i="4"/>
  <c r="T140" i="4"/>
  <c r="P140" i="4"/>
  <c r="BK140" i="4" s="1"/>
  <c r="BI138" i="4"/>
  <c r="BH138" i="4"/>
  <c r="BG138" i="4"/>
  <c r="BF138" i="4"/>
  <c r="X138" i="4"/>
  <c r="V138" i="4"/>
  <c r="T138" i="4"/>
  <c r="P138" i="4"/>
  <c r="BK138" i="4" s="1"/>
  <c r="BI137" i="4"/>
  <c r="BH137" i="4"/>
  <c r="BG137" i="4"/>
  <c r="BF137" i="4"/>
  <c r="X137" i="4"/>
  <c r="V137" i="4"/>
  <c r="T137" i="4"/>
  <c r="P137" i="4"/>
  <c r="BK137" i="4" s="1"/>
  <c r="BI136" i="4"/>
  <c r="BH136" i="4"/>
  <c r="BG136" i="4"/>
  <c r="BF136" i="4"/>
  <c r="X136" i="4"/>
  <c r="V136" i="4"/>
  <c r="T136" i="4"/>
  <c r="P136" i="4"/>
  <c r="BK136" i="4" s="1"/>
  <c r="BI135" i="4"/>
  <c r="BH135" i="4"/>
  <c r="BG135" i="4"/>
  <c r="BF135" i="4"/>
  <c r="X135" i="4"/>
  <c r="V135" i="4"/>
  <c r="T135" i="4"/>
  <c r="P135" i="4"/>
  <c r="K135" i="4" s="1"/>
  <c r="BE135" i="4" s="1"/>
  <c r="BI133" i="4"/>
  <c r="BH133" i="4"/>
  <c r="BG133" i="4"/>
  <c r="BF133" i="4"/>
  <c r="X133" i="4"/>
  <c r="V133" i="4"/>
  <c r="T133" i="4"/>
  <c r="P133" i="4"/>
  <c r="BI131" i="4"/>
  <c r="BH131" i="4"/>
  <c r="BG131" i="4"/>
  <c r="BF131" i="4"/>
  <c r="X131" i="4"/>
  <c r="V131" i="4"/>
  <c r="T131" i="4"/>
  <c r="P131" i="4"/>
  <c r="BI129" i="4"/>
  <c r="BH129" i="4"/>
  <c r="BG129" i="4"/>
  <c r="BF129" i="4"/>
  <c r="X129" i="4"/>
  <c r="V129" i="4"/>
  <c r="T129" i="4"/>
  <c r="P129" i="4"/>
  <c r="BI128" i="4"/>
  <c r="BH128" i="4"/>
  <c r="BG128" i="4"/>
  <c r="BF128" i="4"/>
  <c r="X128" i="4"/>
  <c r="V128" i="4"/>
  <c r="T128" i="4"/>
  <c r="P128" i="4"/>
  <c r="BK128" i="4" s="1"/>
  <c r="BI127" i="4"/>
  <c r="BH127" i="4"/>
  <c r="BG127" i="4"/>
  <c r="BF127" i="4"/>
  <c r="X127" i="4"/>
  <c r="V127" i="4"/>
  <c r="T127" i="4"/>
  <c r="P127" i="4"/>
  <c r="BK127" i="4" s="1"/>
  <c r="BI125" i="4"/>
  <c r="BH125" i="4"/>
  <c r="BG125" i="4"/>
  <c r="BF125" i="4"/>
  <c r="X125" i="4"/>
  <c r="V125" i="4"/>
  <c r="T125" i="4"/>
  <c r="P125" i="4"/>
  <c r="BI123" i="4"/>
  <c r="BH123" i="4"/>
  <c r="BG123" i="4"/>
  <c r="BF123" i="4"/>
  <c r="X123" i="4"/>
  <c r="V123" i="4"/>
  <c r="T123" i="4"/>
  <c r="P123" i="4"/>
  <c r="BK123" i="4" s="1"/>
  <c r="BI122" i="4"/>
  <c r="BH122" i="4"/>
  <c r="BG122" i="4"/>
  <c r="BF122" i="4"/>
  <c r="X122" i="4"/>
  <c r="V122" i="4"/>
  <c r="T122" i="4"/>
  <c r="P122" i="4"/>
  <c r="K122" i="4" s="1"/>
  <c r="BE122" i="4" s="1"/>
  <c r="F115" i="4"/>
  <c r="F113" i="4"/>
  <c r="E111" i="4"/>
  <c r="F91" i="4"/>
  <c r="F89" i="4"/>
  <c r="E87" i="4"/>
  <c r="J24" i="4"/>
  <c r="E24" i="4"/>
  <c r="J92" i="4" s="1"/>
  <c r="J23" i="4"/>
  <c r="J21" i="4"/>
  <c r="E21" i="4"/>
  <c r="J115" i="4" s="1"/>
  <c r="J20" i="4"/>
  <c r="J18" i="4"/>
  <c r="E18" i="4"/>
  <c r="F116" i="4" s="1"/>
  <c r="J17" i="4"/>
  <c r="J12" i="4"/>
  <c r="J89" i="4"/>
  <c r="E7" i="4"/>
  <c r="E109" i="4"/>
  <c r="K39" i="3"/>
  <c r="K38" i="3"/>
  <c r="BA96" i="1" s="1"/>
  <c r="K37" i="3"/>
  <c r="AZ96" i="1"/>
  <c r="BI184" i="3"/>
  <c r="BH184" i="3"/>
  <c r="BG184" i="3"/>
  <c r="BF184" i="3"/>
  <c r="X184" i="3"/>
  <c r="V184" i="3"/>
  <c r="T184" i="3"/>
  <c r="P184" i="3"/>
  <c r="BI183" i="3"/>
  <c r="BH183" i="3"/>
  <c r="BG183" i="3"/>
  <c r="BF183" i="3"/>
  <c r="X183" i="3"/>
  <c r="V183" i="3"/>
  <c r="T183" i="3"/>
  <c r="P183" i="3"/>
  <c r="BK183" i="3" s="1"/>
  <c r="BI182" i="3"/>
  <c r="BH182" i="3"/>
  <c r="BG182" i="3"/>
  <c r="BF182" i="3"/>
  <c r="X182" i="3"/>
  <c r="V182" i="3"/>
  <c r="T182" i="3"/>
  <c r="P182" i="3"/>
  <c r="BK182" i="3" s="1"/>
  <c r="BI181" i="3"/>
  <c r="BH181" i="3"/>
  <c r="BG181" i="3"/>
  <c r="BF181" i="3"/>
  <c r="X181" i="3"/>
  <c r="V181" i="3"/>
  <c r="T181" i="3"/>
  <c r="P181" i="3"/>
  <c r="BI179" i="3"/>
  <c r="BH179" i="3"/>
  <c r="BG179" i="3"/>
  <c r="BF179" i="3"/>
  <c r="X179" i="3"/>
  <c r="V179" i="3"/>
  <c r="T179" i="3"/>
  <c r="P179" i="3"/>
  <c r="K179" i="3" s="1"/>
  <c r="BE179" i="3" s="1"/>
  <c r="BI175" i="3"/>
  <c r="BH175" i="3"/>
  <c r="BG175" i="3"/>
  <c r="BF175" i="3"/>
  <c r="X175" i="3"/>
  <c r="V175" i="3"/>
  <c r="T175" i="3"/>
  <c r="P175" i="3"/>
  <c r="K175" i="3" s="1"/>
  <c r="BE175" i="3" s="1"/>
  <c r="BI170" i="3"/>
  <c r="BH170" i="3"/>
  <c r="BG170" i="3"/>
  <c r="BF170" i="3"/>
  <c r="X170" i="3"/>
  <c r="V170" i="3"/>
  <c r="T170" i="3"/>
  <c r="P170" i="3"/>
  <c r="K170" i="3" s="1"/>
  <c r="BE170" i="3" s="1"/>
  <c r="BI166" i="3"/>
  <c r="BH166" i="3"/>
  <c r="BG166" i="3"/>
  <c r="BF166" i="3"/>
  <c r="X166" i="3"/>
  <c r="V166" i="3"/>
  <c r="T166" i="3"/>
  <c r="P166" i="3"/>
  <c r="BI160" i="3"/>
  <c r="BH160" i="3"/>
  <c r="BG160" i="3"/>
  <c r="BF160" i="3"/>
  <c r="X160" i="3"/>
  <c r="V160" i="3"/>
  <c r="T160" i="3"/>
  <c r="P160" i="3"/>
  <c r="BK160" i="3" s="1"/>
  <c r="BI158" i="3"/>
  <c r="BH158" i="3"/>
  <c r="BG158" i="3"/>
  <c r="BF158" i="3"/>
  <c r="X158" i="3"/>
  <c r="V158" i="3"/>
  <c r="T158" i="3"/>
  <c r="P158" i="3"/>
  <c r="BI155" i="3"/>
  <c r="BH155" i="3"/>
  <c r="BG155" i="3"/>
  <c r="BF155" i="3"/>
  <c r="X155" i="3"/>
  <c r="V155" i="3"/>
  <c r="T155" i="3"/>
  <c r="P155" i="3"/>
  <c r="BI152" i="3"/>
  <c r="BH152" i="3"/>
  <c r="BG152" i="3"/>
  <c r="BF152" i="3"/>
  <c r="X152" i="3"/>
  <c r="V152" i="3"/>
  <c r="T152" i="3"/>
  <c r="P152" i="3"/>
  <c r="BI148" i="3"/>
  <c r="BH148" i="3"/>
  <c r="BG148" i="3"/>
  <c r="BF148" i="3"/>
  <c r="X148" i="3"/>
  <c r="V148" i="3"/>
  <c r="T148" i="3"/>
  <c r="P148" i="3"/>
  <c r="BK148" i="3" s="1"/>
  <c r="BI147" i="3"/>
  <c r="BH147" i="3"/>
  <c r="BG147" i="3"/>
  <c r="BF147" i="3"/>
  <c r="X147" i="3"/>
  <c r="V147" i="3"/>
  <c r="T147" i="3"/>
  <c r="P147" i="3"/>
  <c r="BK147" i="3" s="1"/>
  <c r="BI146" i="3"/>
  <c r="BH146" i="3"/>
  <c r="BG146" i="3"/>
  <c r="BF146" i="3"/>
  <c r="X146" i="3"/>
  <c r="V146" i="3"/>
  <c r="T146" i="3"/>
  <c r="P146" i="3"/>
  <c r="K146" i="3" s="1"/>
  <c r="BE146" i="3" s="1"/>
  <c r="BI145" i="3"/>
  <c r="BH145" i="3"/>
  <c r="BG145" i="3"/>
  <c r="BF145" i="3"/>
  <c r="X145" i="3"/>
  <c r="V145" i="3"/>
  <c r="T145" i="3"/>
  <c r="P145" i="3"/>
  <c r="K145" i="3" s="1"/>
  <c r="BE145" i="3" s="1"/>
  <c r="BI144" i="3"/>
  <c r="BH144" i="3"/>
  <c r="BG144" i="3"/>
  <c r="BF144" i="3"/>
  <c r="X144" i="3"/>
  <c r="V144" i="3"/>
  <c r="T144" i="3"/>
  <c r="P144" i="3"/>
  <c r="BI141" i="3"/>
  <c r="BH141" i="3"/>
  <c r="BG141" i="3"/>
  <c r="BF141" i="3"/>
  <c r="X141" i="3"/>
  <c r="V141" i="3"/>
  <c r="T141" i="3"/>
  <c r="P141" i="3"/>
  <c r="BI139" i="3"/>
  <c r="BH139" i="3"/>
  <c r="BG139" i="3"/>
  <c r="BF139" i="3"/>
  <c r="X139" i="3"/>
  <c r="V139" i="3"/>
  <c r="T139" i="3"/>
  <c r="P139" i="3"/>
  <c r="K139" i="3" s="1"/>
  <c r="BE139" i="3" s="1"/>
  <c r="BI138" i="3"/>
  <c r="BH138" i="3"/>
  <c r="BG138" i="3"/>
  <c r="BF138" i="3"/>
  <c r="X138" i="3"/>
  <c r="V138" i="3"/>
  <c r="T138" i="3"/>
  <c r="P138" i="3"/>
  <c r="BK138" i="3" s="1"/>
  <c r="BI137" i="3"/>
  <c r="BH137" i="3"/>
  <c r="BG137" i="3"/>
  <c r="BF137" i="3"/>
  <c r="X137" i="3"/>
  <c r="V137" i="3"/>
  <c r="T137" i="3"/>
  <c r="P137" i="3"/>
  <c r="K137" i="3" s="1"/>
  <c r="BE137" i="3" s="1"/>
  <c r="BI135" i="3"/>
  <c r="BH135" i="3"/>
  <c r="BG135" i="3"/>
  <c r="BF135" i="3"/>
  <c r="X135" i="3"/>
  <c r="V135" i="3"/>
  <c r="T135" i="3"/>
  <c r="P135" i="3"/>
  <c r="BI134" i="3"/>
  <c r="BH134" i="3"/>
  <c r="BG134" i="3"/>
  <c r="BF134" i="3"/>
  <c r="X134" i="3"/>
  <c r="V134" i="3"/>
  <c r="T134" i="3"/>
  <c r="P134" i="3"/>
  <c r="BI133" i="3"/>
  <c r="BH133" i="3"/>
  <c r="BG133" i="3"/>
  <c r="BF133" i="3"/>
  <c r="X133" i="3"/>
  <c r="V133" i="3"/>
  <c r="T133" i="3"/>
  <c r="P133" i="3"/>
  <c r="K133" i="3" s="1"/>
  <c r="BE133" i="3" s="1"/>
  <c r="BI132" i="3"/>
  <c r="BH132" i="3"/>
  <c r="BG132" i="3"/>
  <c r="BF132" i="3"/>
  <c r="X132" i="3"/>
  <c r="V132" i="3"/>
  <c r="T132" i="3"/>
  <c r="P132" i="3"/>
  <c r="K132" i="3" s="1"/>
  <c r="BE132" i="3" s="1"/>
  <c r="BI130" i="3"/>
  <c r="BH130" i="3"/>
  <c r="BG130" i="3"/>
  <c r="BF130" i="3"/>
  <c r="X130" i="3"/>
  <c r="V130" i="3"/>
  <c r="T130" i="3"/>
  <c r="P130" i="3"/>
  <c r="K130" i="3" s="1"/>
  <c r="BE130" i="3" s="1"/>
  <c r="BI128" i="3"/>
  <c r="BH128" i="3"/>
  <c r="BG128" i="3"/>
  <c r="BF128" i="3"/>
  <c r="X128" i="3"/>
  <c r="V128" i="3"/>
  <c r="T128" i="3"/>
  <c r="P128" i="3"/>
  <c r="BI126" i="3"/>
  <c r="BH126" i="3"/>
  <c r="BG126" i="3"/>
  <c r="BF126" i="3"/>
  <c r="X126" i="3"/>
  <c r="V126" i="3"/>
  <c r="T126" i="3"/>
  <c r="P126" i="3"/>
  <c r="BI125" i="3"/>
  <c r="BH125" i="3"/>
  <c r="BG125" i="3"/>
  <c r="BF125" i="3"/>
  <c r="X125" i="3"/>
  <c r="V125" i="3"/>
  <c r="T125" i="3"/>
  <c r="P125" i="3"/>
  <c r="BI123" i="3"/>
  <c r="BH123" i="3"/>
  <c r="BG123" i="3"/>
  <c r="BF123" i="3"/>
  <c r="X123" i="3"/>
  <c r="V123" i="3"/>
  <c r="T123" i="3"/>
  <c r="P123" i="3"/>
  <c r="K123" i="3" s="1"/>
  <c r="BE123" i="3" s="1"/>
  <c r="BI122" i="3"/>
  <c r="BH122" i="3"/>
  <c r="BG122" i="3"/>
  <c r="BF122" i="3"/>
  <c r="X122" i="3"/>
  <c r="V122" i="3"/>
  <c r="T122" i="3"/>
  <c r="P122" i="3"/>
  <c r="BK122" i="3" s="1"/>
  <c r="F115" i="3"/>
  <c r="F113" i="3"/>
  <c r="E111" i="3"/>
  <c r="F91" i="3"/>
  <c r="F89" i="3"/>
  <c r="E87" i="3"/>
  <c r="J24" i="3"/>
  <c r="E24" i="3"/>
  <c r="J116" i="3"/>
  <c r="J23" i="3"/>
  <c r="J21" i="3"/>
  <c r="E21" i="3"/>
  <c r="J115" i="3"/>
  <c r="J20" i="3"/>
  <c r="J18" i="3"/>
  <c r="E18" i="3"/>
  <c r="F116" i="3"/>
  <c r="J17" i="3"/>
  <c r="J12" i="3"/>
  <c r="J113" i="3"/>
  <c r="E7" i="3"/>
  <c r="E109" i="3" s="1"/>
  <c r="K39" i="2"/>
  <c r="K38" i="2"/>
  <c r="BA95" i="1"/>
  <c r="K37" i="2"/>
  <c r="AZ95" i="1"/>
  <c r="BI194" i="2"/>
  <c r="BH194" i="2"/>
  <c r="BG194" i="2"/>
  <c r="BF194" i="2"/>
  <c r="X194" i="2"/>
  <c r="V194" i="2"/>
  <c r="T194" i="2"/>
  <c r="P194" i="2"/>
  <c r="BI193" i="2"/>
  <c r="BH193" i="2"/>
  <c r="BG193" i="2"/>
  <c r="BF193" i="2"/>
  <c r="X193" i="2"/>
  <c r="V193" i="2"/>
  <c r="T193" i="2"/>
  <c r="P193" i="2"/>
  <c r="BI192" i="2"/>
  <c r="BH192" i="2"/>
  <c r="BG192" i="2"/>
  <c r="BF192" i="2"/>
  <c r="X192" i="2"/>
  <c r="V192" i="2"/>
  <c r="T192" i="2"/>
  <c r="P192" i="2"/>
  <c r="BI191" i="2"/>
  <c r="BH191" i="2"/>
  <c r="BG191" i="2"/>
  <c r="BF191" i="2"/>
  <c r="X191" i="2"/>
  <c r="V191" i="2"/>
  <c r="T191" i="2"/>
  <c r="P191" i="2"/>
  <c r="BI189" i="2"/>
  <c r="BH189" i="2"/>
  <c r="BG189" i="2"/>
  <c r="BF189" i="2"/>
  <c r="X189" i="2"/>
  <c r="V189" i="2"/>
  <c r="T189" i="2"/>
  <c r="P189" i="2"/>
  <c r="BI185" i="2"/>
  <c r="BH185" i="2"/>
  <c r="BG185" i="2"/>
  <c r="BF185" i="2"/>
  <c r="X185" i="2"/>
  <c r="V185" i="2"/>
  <c r="T185" i="2"/>
  <c r="P185" i="2"/>
  <c r="BI180" i="2"/>
  <c r="BH180" i="2"/>
  <c r="BG180" i="2"/>
  <c r="BF180" i="2"/>
  <c r="X180" i="2"/>
  <c r="V180" i="2"/>
  <c r="T180" i="2"/>
  <c r="P180" i="2"/>
  <c r="BI175" i="2"/>
  <c r="BH175" i="2"/>
  <c r="BG175" i="2"/>
  <c r="BF175" i="2"/>
  <c r="X175" i="2"/>
  <c r="V175" i="2"/>
  <c r="T175" i="2"/>
  <c r="P175" i="2"/>
  <c r="BI169" i="2"/>
  <c r="BH169" i="2"/>
  <c r="BG169" i="2"/>
  <c r="BF169" i="2"/>
  <c r="X169" i="2"/>
  <c r="V169" i="2"/>
  <c r="T169" i="2"/>
  <c r="P169" i="2"/>
  <c r="BI166" i="2"/>
  <c r="BH166" i="2"/>
  <c r="BG166" i="2"/>
  <c r="BF166" i="2"/>
  <c r="X166" i="2"/>
  <c r="V166" i="2"/>
  <c r="T166" i="2"/>
  <c r="P166" i="2"/>
  <c r="BI163" i="2"/>
  <c r="BH163" i="2"/>
  <c r="BG163" i="2"/>
  <c r="BF163" i="2"/>
  <c r="X163" i="2"/>
  <c r="V163" i="2"/>
  <c r="T163" i="2"/>
  <c r="P163" i="2"/>
  <c r="BI160" i="2"/>
  <c r="BH160" i="2"/>
  <c r="BG160" i="2"/>
  <c r="BF160" i="2"/>
  <c r="X160" i="2"/>
  <c r="V160" i="2"/>
  <c r="T160" i="2"/>
  <c r="P160" i="2"/>
  <c r="BI155" i="2"/>
  <c r="BH155" i="2"/>
  <c r="BG155" i="2"/>
  <c r="BF155" i="2"/>
  <c r="X155" i="2"/>
  <c r="V155" i="2"/>
  <c r="T155" i="2"/>
  <c r="P155" i="2"/>
  <c r="BI154" i="2"/>
  <c r="BH154" i="2"/>
  <c r="BG154" i="2"/>
  <c r="BF154" i="2"/>
  <c r="X154" i="2"/>
  <c r="V154" i="2"/>
  <c r="T154" i="2"/>
  <c r="P154" i="2"/>
  <c r="BI153" i="2"/>
  <c r="BH153" i="2"/>
  <c r="BG153" i="2"/>
  <c r="BF153" i="2"/>
  <c r="X153" i="2"/>
  <c r="V153" i="2"/>
  <c r="T153" i="2"/>
  <c r="P153" i="2"/>
  <c r="BI152" i="2"/>
  <c r="BH152" i="2"/>
  <c r="BG152" i="2"/>
  <c r="BF152" i="2"/>
  <c r="X152" i="2"/>
  <c r="V152" i="2"/>
  <c r="T152" i="2"/>
  <c r="P152" i="2"/>
  <c r="BI151" i="2"/>
  <c r="BH151" i="2"/>
  <c r="BG151" i="2"/>
  <c r="BF151" i="2"/>
  <c r="X151" i="2"/>
  <c r="V151" i="2"/>
  <c r="T151" i="2"/>
  <c r="P151" i="2"/>
  <c r="BI148" i="2"/>
  <c r="BH148" i="2"/>
  <c r="BG148" i="2"/>
  <c r="BF148" i="2"/>
  <c r="X148" i="2"/>
  <c r="V148" i="2"/>
  <c r="T148" i="2"/>
  <c r="P148" i="2"/>
  <c r="BI146" i="2"/>
  <c r="BH146" i="2"/>
  <c r="BG146" i="2"/>
  <c r="BF146" i="2"/>
  <c r="X146" i="2"/>
  <c r="V146" i="2"/>
  <c r="T146" i="2"/>
  <c r="P146" i="2"/>
  <c r="BI144" i="2"/>
  <c r="BH144" i="2"/>
  <c r="BG144" i="2"/>
  <c r="BF144" i="2"/>
  <c r="X144" i="2"/>
  <c r="V144" i="2"/>
  <c r="T144" i="2"/>
  <c r="P144" i="2"/>
  <c r="BI143" i="2"/>
  <c r="BH143" i="2"/>
  <c r="BG143" i="2"/>
  <c r="BF143" i="2"/>
  <c r="X143" i="2"/>
  <c r="V143" i="2"/>
  <c r="T143" i="2"/>
  <c r="P143" i="2"/>
  <c r="BI142" i="2"/>
  <c r="BH142" i="2"/>
  <c r="BG142" i="2"/>
  <c r="BF142" i="2"/>
  <c r="X142" i="2"/>
  <c r="V142" i="2"/>
  <c r="T142" i="2"/>
  <c r="P142" i="2"/>
  <c r="BI140" i="2"/>
  <c r="BH140" i="2"/>
  <c r="BG140" i="2"/>
  <c r="BF140" i="2"/>
  <c r="X140" i="2"/>
  <c r="V140" i="2"/>
  <c r="T140" i="2"/>
  <c r="P140" i="2"/>
  <c r="BI139" i="2"/>
  <c r="BH139" i="2"/>
  <c r="BG139" i="2"/>
  <c r="BF139" i="2"/>
  <c r="X139" i="2"/>
  <c r="V139" i="2"/>
  <c r="T139" i="2"/>
  <c r="P139" i="2"/>
  <c r="BI138" i="2"/>
  <c r="BH138" i="2"/>
  <c r="BG138" i="2"/>
  <c r="BF138" i="2"/>
  <c r="X138" i="2"/>
  <c r="V138" i="2"/>
  <c r="T138" i="2"/>
  <c r="P138" i="2"/>
  <c r="BI137" i="2"/>
  <c r="BH137" i="2"/>
  <c r="BG137" i="2"/>
  <c r="BF137" i="2"/>
  <c r="X137" i="2"/>
  <c r="V137" i="2"/>
  <c r="T137" i="2"/>
  <c r="P137" i="2"/>
  <c r="BI135" i="2"/>
  <c r="BH135" i="2"/>
  <c r="BG135" i="2"/>
  <c r="BF135" i="2"/>
  <c r="X135" i="2"/>
  <c r="V135" i="2"/>
  <c r="T135" i="2"/>
  <c r="P135" i="2"/>
  <c r="BI133" i="2"/>
  <c r="BH133" i="2"/>
  <c r="BG133" i="2"/>
  <c r="BF133" i="2"/>
  <c r="X133" i="2"/>
  <c r="V133" i="2"/>
  <c r="T133" i="2"/>
  <c r="P133" i="2"/>
  <c r="BI131" i="2"/>
  <c r="BH131" i="2"/>
  <c r="BG131" i="2"/>
  <c r="BF131" i="2"/>
  <c r="X131" i="2"/>
  <c r="V131" i="2"/>
  <c r="T131" i="2"/>
  <c r="P131" i="2"/>
  <c r="BI130" i="2"/>
  <c r="BH130" i="2"/>
  <c r="BG130" i="2"/>
  <c r="BF130" i="2"/>
  <c r="X130" i="2"/>
  <c r="V130" i="2"/>
  <c r="T130" i="2"/>
  <c r="P130" i="2"/>
  <c r="BI129" i="2"/>
  <c r="BH129" i="2"/>
  <c r="BG129" i="2"/>
  <c r="BF129" i="2"/>
  <c r="X129" i="2"/>
  <c r="V129" i="2"/>
  <c r="T129" i="2"/>
  <c r="P129" i="2"/>
  <c r="BI127" i="2"/>
  <c r="BH127" i="2"/>
  <c r="BG127" i="2"/>
  <c r="BF127" i="2"/>
  <c r="X127" i="2"/>
  <c r="V127" i="2"/>
  <c r="T127" i="2"/>
  <c r="P127" i="2"/>
  <c r="BI125" i="2"/>
  <c r="BH125" i="2"/>
  <c r="BG125" i="2"/>
  <c r="BF125" i="2"/>
  <c r="X125" i="2"/>
  <c r="V125" i="2"/>
  <c r="T125" i="2"/>
  <c r="P125" i="2"/>
  <c r="BI123" i="2"/>
  <c r="BH123" i="2"/>
  <c r="BG123" i="2"/>
  <c r="BF123" i="2"/>
  <c r="X123" i="2"/>
  <c r="V123" i="2"/>
  <c r="T123" i="2"/>
  <c r="P123" i="2"/>
  <c r="BI122" i="2"/>
  <c r="BH122" i="2"/>
  <c r="BG122" i="2"/>
  <c r="BF122" i="2"/>
  <c r="X122" i="2"/>
  <c r="V122" i="2"/>
  <c r="T122" i="2"/>
  <c r="P122" i="2"/>
  <c r="F115" i="2"/>
  <c r="F113" i="2"/>
  <c r="E111" i="2"/>
  <c r="F91" i="2"/>
  <c r="F89" i="2"/>
  <c r="E87" i="2"/>
  <c r="J24" i="2"/>
  <c r="E24" i="2"/>
  <c r="J116" i="2"/>
  <c r="J23" i="2"/>
  <c r="J21" i="2"/>
  <c r="E21" i="2"/>
  <c r="J115" i="2"/>
  <c r="J20" i="2"/>
  <c r="J18" i="2"/>
  <c r="E18" i="2"/>
  <c r="F92" i="2"/>
  <c r="J17" i="2"/>
  <c r="J12" i="2"/>
  <c r="J89" i="2" s="1"/>
  <c r="E7" i="2"/>
  <c r="E85" i="2"/>
  <c r="L90" i="1"/>
  <c r="AM90" i="1"/>
  <c r="AM89" i="1"/>
  <c r="L89" i="1"/>
  <c r="AM87" i="1"/>
  <c r="L87" i="1"/>
  <c r="L85" i="1"/>
  <c r="L84" i="1"/>
  <c r="R126" i="5"/>
  <c r="Q126" i="5"/>
  <c r="R124" i="5"/>
  <c r="Q124" i="5"/>
  <c r="R122" i="5"/>
  <c r="Q122" i="5"/>
  <c r="Q120" i="5"/>
  <c r="R119" i="5"/>
  <c r="Q119" i="5"/>
  <c r="R187" i="4"/>
  <c r="Q183" i="4"/>
  <c r="Q173" i="4"/>
  <c r="R167" i="4"/>
  <c r="R153" i="4"/>
  <c r="Q152" i="4"/>
  <c r="Q146" i="4"/>
  <c r="Q142" i="4"/>
  <c r="R141" i="4"/>
  <c r="Q137" i="4"/>
  <c r="R135" i="4"/>
  <c r="R127" i="4"/>
  <c r="R125" i="4"/>
  <c r="R123" i="4"/>
  <c r="R184" i="3"/>
  <c r="R183" i="3"/>
  <c r="Q182" i="3"/>
  <c r="Q179" i="3"/>
  <c r="Q158" i="3"/>
  <c r="Q146" i="3"/>
  <c r="R145" i="3"/>
  <c r="R138" i="3"/>
  <c r="Q133" i="3"/>
  <c r="Q132" i="3"/>
  <c r="R130" i="3"/>
  <c r="Q128" i="3"/>
  <c r="Q126" i="3"/>
  <c r="Q193" i="2"/>
  <c r="Q191" i="2"/>
  <c r="R175" i="2"/>
  <c r="Q169" i="2"/>
  <c r="Q163" i="2"/>
  <c r="Q160" i="2"/>
  <c r="R152" i="2"/>
  <c r="R148" i="2"/>
  <c r="Q144" i="2"/>
  <c r="Q140" i="2"/>
  <c r="Q138" i="2"/>
  <c r="R137" i="2"/>
  <c r="Q135" i="2"/>
  <c r="R131" i="2"/>
  <c r="Q122" i="2"/>
  <c r="R120" i="5"/>
  <c r="R192" i="4"/>
  <c r="Q191" i="4"/>
  <c r="R189" i="4"/>
  <c r="Q187" i="4"/>
  <c r="R183" i="4"/>
  <c r="R178" i="4"/>
  <c r="Q153" i="4"/>
  <c r="R151" i="4"/>
  <c r="R149" i="4"/>
  <c r="R144" i="4"/>
  <c r="R140" i="4"/>
  <c r="R138" i="4"/>
  <c r="Q133" i="4"/>
  <c r="Q131" i="4"/>
  <c r="Q128" i="4"/>
  <c r="Q123" i="4"/>
  <c r="Q183" i="3"/>
  <c r="R170" i="3"/>
  <c r="Q166" i="3"/>
  <c r="R160" i="3"/>
  <c r="Q155" i="3"/>
  <c r="Q152" i="3"/>
  <c r="R148" i="3"/>
  <c r="R147" i="3"/>
  <c r="R146" i="3"/>
  <c r="BK146" i="3"/>
  <c r="Q144" i="3"/>
  <c r="R141" i="3"/>
  <c r="R139" i="3"/>
  <c r="Q137" i="3"/>
  <c r="R135" i="3"/>
  <c r="Q134" i="3"/>
  <c r="R133" i="3"/>
  <c r="R132" i="3"/>
  <c r="R125" i="3"/>
  <c r="Q123" i="3"/>
  <c r="Q192" i="2"/>
  <c r="R189" i="2"/>
  <c r="R185" i="2"/>
  <c r="R180" i="2"/>
  <c r="Q175" i="2"/>
  <c r="Q166" i="2"/>
  <c r="Q155" i="2"/>
  <c r="R153" i="2"/>
  <c r="R151" i="2"/>
  <c r="Q146" i="2"/>
  <c r="R143" i="2"/>
  <c r="Q139" i="2"/>
  <c r="Q133" i="2"/>
  <c r="Q130" i="2"/>
  <c r="BK129" i="2"/>
  <c r="R127" i="2"/>
  <c r="R125" i="2"/>
  <c r="Q192" i="4"/>
  <c r="R191" i="4"/>
  <c r="Q190" i="4"/>
  <c r="Q189" i="4"/>
  <c r="Q164" i="4"/>
  <c r="R161" i="4"/>
  <c r="Q158" i="4"/>
  <c r="R152" i="4"/>
  <c r="Q151" i="4"/>
  <c r="R150" i="4"/>
  <c r="Q150" i="4"/>
  <c r="Q144" i="4"/>
  <c r="Q141" i="4"/>
  <c r="Q140" i="4"/>
  <c r="Q136" i="4"/>
  <c r="R133" i="4"/>
  <c r="R131" i="4"/>
  <c r="Q129" i="4"/>
  <c r="R128" i="4"/>
  <c r="Q127" i="4"/>
  <c r="Q122" i="4"/>
  <c r="Q181" i="3"/>
  <c r="R179" i="3"/>
  <c r="Q175" i="3"/>
  <c r="Q170" i="3"/>
  <c r="R166" i="3"/>
  <c r="R152" i="3"/>
  <c r="Q147" i="3"/>
  <c r="Q145" i="3"/>
  <c r="R144" i="3"/>
  <c r="Q141" i="3"/>
  <c r="Q139" i="3"/>
  <c r="Q138" i="3"/>
  <c r="Q135" i="3"/>
  <c r="R134" i="3"/>
  <c r="R128" i="3"/>
  <c r="Q125" i="3"/>
  <c r="Q122" i="3"/>
  <c r="R193" i="2"/>
  <c r="R191" i="2"/>
  <c r="Q189" i="2"/>
  <c r="Q180" i="2"/>
  <c r="R169" i="2"/>
  <c r="R166" i="2"/>
  <c r="R163" i="2"/>
  <c r="R160" i="2"/>
  <c r="Q154" i="2"/>
  <c r="Q152" i="2"/>
  <c r="Q151" i="2"/>
  <c r="Q148" i="2"/>
  <c r="R142" i="2"/>
  <c r="R140" i="2"/>
  <c r="R139" i="2"/>
  <c r="R133" i="2"/>
  <c r="R130" i="2"/>
  <c r="Q129" i="2"/>
  <c r="Q127" i="2"/>
  <c r="Q123" i="2"/>
  <c r="R122" i="2"/>
  <c r="AU94" i="1"/>
  <c r="R190" i="4"/>
  <c r="Q178" i="4"/>
  <c r="R173" i="4"/>
  <c r="Q167" i="4"/>
  <c r="R164" i="4"/>
  <c r="Q161" i="4"/>
  <c r="R158" i="4"/>
  <c r="Q149" i="4"/>
  <c r="R146" i="4"/>
  <c r="R142" i="4"/>
  <c r="Q138" i="4"/>
  <c r="R137" i="4"/>
  <c r="R136" i="4"/>
  <c r="Q135" i="4"/>
  <c r="R129" i="4"/>
  <c r="Q125" i="4"/>
  <c r="R122" i="4"/>
  <c r="Q184" i="3"/>
  <c r="R182" i="3"/>
  <c r="R181" i="3"/>
  <c r="R175" i="3"/>
  <c r="Q160" i="3"/>
  <c r="R158" i="3"/>
  <c r="R155" i="3"/>
  <c r="Q148" i="3"/>
  <c r="R137" i="3"/>
  <c r="Q130" i="3"/>
  <c r="R126" i="3"/>
  <c r="R123" i="3"/>
  <c r="R122" i="3"/>
  <c r="R194" i="2"/>
  <c r="Q194" i="2"/>
  <c r="R192" i="2"/>
  <c r="Q185" i="2"/>
  <c r="R155" i="2"/>
  <c r="R154" i="2"/>
  <c r="Q153" i="2"/>
  <c r="R146" i="2"/>
  <c r="R144" i="2"/>
  <c r="Q143" i="2"/>
  <c r="Q142" i="2"/>
  <c r="R138" i="2"/>
  <c r="Q137" i="2"/>
  <c r="R135" i="2"/>
  <c r="Q131" i="2"/>
  <c r="R129" i="2"/>
  <c r="Q125" i="2"/>
  <c r="R123" i="2"/>
  <c r="BK120" i="5"/>
  <c r="BK129" i="4"/>
  <c r="BK166" i="3"/>
  <c r="K135" i="3"/>
  <c r="BE135" i="3"/>
  <c r="K191" i="2"/>
  <c r="BE191" i="2"/>
  <c r="BK180" i="2"/>
  <c r="K166" i="2"/>
  <c r="BE166" i="2"/>
  <c r="BK160" i="2"/>
  <c r="K153" i="2"/>
  <c r="BE153" i="2"/>
  <c r="BK146" i="2"/>
  <c r="K142" i="2"/>
  <c r="BE142" i="2" s="1"/>
  <c r="BK138" i="2"/>
  <c r="BK131" i="2"/>
  <c r="BK125" i="2"/>
  <c r="K161" i="4"/>
  <c r="BE161" i="4" s="1"/>
  <c r="BK150" i="4"/>
  <c r="BK133" i="4"/>
  <c r="K158" i="3"/>
  <c r="BE158" i="3"/>
  <c r="K128" i="3"/>
  <c r="BE128" i="3"/>
  <c r="K194" i="2"/>
  <c r="BE194" i="2"/>
  <c r="K192" i="2"/>
  <c r="BE192" i="2"/>
  <c r="BK169" i="2"/>
  <c r="BK155" i="2"/>
  <c r="K148" i="2"/>
  <c r="BE148" i="2"/>
  <c r="BK144" i="2"/>
  <c r="BK130" i="2"/>
  <c r="BK126" i="5"/>
  <c r="BK124" i="5"/>
  <c r="BK125" i="4"/>
  <c r="K184" i="3"/>
  <c r="BE184" i="3"/>
  <c r="K152" i="3"/>
  <c r="BE152" i="3" s="1"/>
  <c r="BK144" i="3"/>
  <c r="K125" i="3"/>
  <c r="BE125" i="3" s="1"/>
  <c r="BK193" i="2"/>
  <c r="BK185" i="2"/>
  <c r="K163" i="2"/>
  <c r="BE163" i="2" s="1"/>
  <c r="BK154" i="2"/>
  <c r="K152" i="2"/>
  <c r="BE152" i="2"/>
  <c r="K143" i="2"/>
  <c r="BE143" i="2"/>
  <c r="K137" i="2"/>
  <c r="BE137" i="2"/>
  <c r="BK127" i="2"/>
  <c r="BK123" i="2"/>
  <c r="BK122" i="5"/>
  <c r="BK119" i="5"/>
  <c r="K164" i="4"/>
  <c r="BE164" i="4" s="1"/>
  <c r="BK151" i="4"/>
  <c r="K131" i="4"/>
  <c r="BE131" i="4" s="1"/>
  <c r="K181" i="3"/>
  <c r="BE181" i="3"/>
  <c r="K155" i="3"/>
  <c r="BE155" i="3"/>
  <c r="K141" i="3"/>
  <c r="BE141" i="3" s="1"/>
  <c r="K134" i="3"/>
  <c r="BE134" i="3" s="1"/>
  <c r="K126" i="3"/>
  <c r="BE126" i="3" s="1"/>
  <c r="K189" i="2"/>
  <c r="BE189" i="2" s="1"/>
  <c r="BK175" i="2"/>
  <c r="K151" i="2"/>
  <c r="BE151" i="2"/>
  <c r="BK140" i="2"/>
  <c r="K139" i="2"/>
  <c r="BE139" i="2"/>
  <c r="K135" i="2"/>
  <c r="BE135" i="2" s="1"/>
  <c r="K133" i="2"/>
  <c r="BE133" i="2"/>
  <c r="K129" i="2"/>
  <c r="BE129" i="2" s="1"/>
  <c r="K122" i="2"/>
  <c r="BE122" i="2"/>
  <c r="K142" i="4" l="1"/>
  <c r="K122" i="3"/>
  <c r="BE122" i="3" s="1"/>
  <c r="X121" i="2"/>
  <c r="X120" i="2"/>
  <c r="R121" i="2"/>
  <c r="J98" i="2"/>
  <c r="X150" i="2"/>
  <c r="X121" i="3"/>
  <c r="X120" i="3" s="1"/>
  <c r="R121" i="3"/>
  <c r="J98" i="3"/>
  <c r="X143" i="3"/>
  <c r="Q148" i="4"/>
  <c r="I99" i="4"/>
  <c r="V121" i="2"/>
  <c r="V120" i="2"/>
  <c r="T150" i="2"/>
  <c r="R150" i="2"/>
  <c r="J99" i="2"/>
  <c r="Q143" i="3"/>
  <c r="I99" i="3" s="1"/>
  <c r="T121" i="2"/>
  <c r="T120" i="2"/>
  <c r="T119" i="2"/>
  <c r="AW95" i="1" s="1"/>
  <c r="Q121" i="2"/>
  <c r="I98" i="2"/>
  <c r="Q150" i="2"/>
  <c r="I99" i="2" s="1"/>
  <c r="T121" i="3"/>
  <c r="T120" i="3"/>
  <c r="T143" i="3"/>
  <c r="R143" i="3"/>
  <c r="J99" i="3"/>
  <c r="V121" i="4"/>
  <c r="V120" i="4"/>
  <c r="V150" i="2"/>
  <c r="V121" i="3"/>
  <c r="V120" i="3"/>
  <c r="Q121" i="3"/>
  <c r="Q120" i="3" s="1"/>
  <c r="I97" i="3" s="1"/>
  <c r="V143" i="3"/>
  <c r="T121" i="4"/>
  <c r="T120" i="4" s="1"/>
  <c r="X121" i="4"/>
  <c r="X120" i="4"/>
  <c r="Q121" i="4"/>
  <c r="Q120" i="4" s="1"/>
  <c r="Q119" i="4" s="1"/>
  <c r="I96" i="4" s="1"/>
  <c r="K30" i="4" s="1"/>
  <c r="AS97" i="1" s="1"/>
  <c r="R121" i="4"/>
  <c r="R120" i="4"/>
  <c r="T148" i="4"/>
  <c r="V148" i="4"/>
  <c r="X148" i="4"/>
  <c r="R148" i="4"/>
  <c r="J99" i="4"/>
  <c r="BK118" i="5"/>
  <c r="K118" i="5"/>
  <c r="K97" i="5"/>
  <c r="T118" i="5"/>
  <c r="T117" i="5" s="1"/>
  <c r="AW98" i="1" s="1"/>
  <c r="V118" i="5"/>
  <c r="V117" i="5"/>
  <c r="X118" i="5"/>
  <c r="X117" i="5"/>
  <c r="Q118" i="5"/>
  <c r="Q117" i="5"/>
  <c r="I96" i="5" s="1"/>
  <c r="K30" i="5" s="1"/>
  <c r="AS98" i="1" s="1"/>
  <c r="R118" i="5"/>
  <c r="R117" i="5" s="1"/>
  <c r="J96" i="5" s="1"/>
  <c r="K31" i="5" s="1"/>
  <c r="AT98" i="1" s="1"/>
  <c r="E109" i="2"/>
  <c r="J113" i="2"/>
  <c r="F116" i="2"/>
  <c r="E85" i="3"/>
  <c r="J89" i="3"/>
  <c r="J91" i="3"/>
  <c r="J92" i="3"/>
  <c r="J91" i="4"/>
  <c r="J116" i="4"/>
  <c r="F92" i="3"/>
  <c r="E85" i="4"/>
  <c r="F92" i="4"/>
  <c r="BE142" i="4"/>
  <c r="J92" i="2"/>
  <c r="J113" i="4"/>
  <c r="J91" i="2"/>
  <c r="E85" i="5"/>
  <c r="J89" i="5"/>
  <c r="J91" i="5"/>
  <c r="F92" i="5"/>
  <c r="J92" i="5"/>
  <c r="K36" i="2"/>
  <c r="AY95" i="1"/>
  <c r="F37" i="2"/>
  <c r="BD95" i="1" s="1"/>
  <c r="F38" i="3"/>
  <c r="BE96" i="1"/>
  <c r="F39" i="2"/>
  <c r="BF95" i="1" s="1"/>
  <c r="K36" i="4"/>
  <c r="AY97" i="1"/>
  <c r="K36" i="5"/>
  <c r="AY98" i="1" s="1"/>
  <c r="F39" i="5"/>
  <c r="BF98" i="1"/>
  <c r="BK137" i="2"/>
  <c r="BK148" i="2"/>
  <c r="K169" i="2"/>
  <c r="BE169" i="2"/>
  <c r="BK123" i="3"/>
  <c r="BK133" i="3"/>
  <c r="BK141" i="3"/>
  <c r="K148" i="3"/>
  <c r="BE148" i="3"/>
  <c r="BK170" i="3"/>
  <c r="BK181" i="3"/>
  <c r="BK152" i="4"/>
  <c r="BK178" i="4"/>
  <c r="BK191" i="4"/>
  <c r="K131" i="2"/>
  <c r="BE131" i="2"/>
  <c r="K140" i="2"/>
  <c r="BE140" i="2" s="1"/>
  <c r="BK152" i="2"/>
  <c r="K180" i="2"/>
  <c r="BE180" i="2"/>
  <c r="BK175" i="3"/>
  <c r="K136" i="4"/>
  <c r="BE136" i="4"/>
  <c r="BK139" i="3"/>
  <c r="K141" i="4"/>
  <c r="BE141" i="4"/>
  <c r="K173" i="4"/>
  <c r="BE173" i="4"/>
  <c r="K124" i="5"/>
  <c r="BE124" i="5"/>
  <c r="F39" i="3"/>
  <c r="BF96" i="1"/>
  <c r="F38" i="2"/>
  <c r="BE95" i="1"/>
  <c r="F36" i="4"/>
  <c r="BC97" i="1"/>
  <c r="F39" i="4"/>
  <c r="BF97" i="1"/>
  <c r="F37" i="5"/>
  <c r="BD98" i="1"/>
  <c r="K130" i="2"/>
  <c r="BE130" i="2"/>
  <c r="K146" i="2"/>
  <c r="BE146" i="2"/>
  <c r="K185" i="2"/>
  <c r="BE185" i="2"/>
  <c r="BK126" i="3"/>
  <c r="BK135" i="3"/>
  <c r="BK145" i="3"/>
  <c r="K166" i="3"/>
  <c r="BE166" i="3"/>
  <c r="K123" i="4"/>
  <c r="BE123" i="4" s="1"/>
  <c r="K144" i="4"/>
  <c r="BE144" i="4"/>
  <c r="BK158" i="4"/>
  <c r="K183" i="4"/>
  <c r="BE183" i="4"/>
  <c r="K192" i="4"/>
  <c r="BE192" i="4"/>
  <c r="BK133" i="2"/>
  <c r="BK151" i="2"/>
  <c r="K160" i="2"/>
  <c r="BE160" i="2"/>
  <c r="BK189" i="2"/>
  <c r="BK137" i="3"/>
  <c r="K160" i="3"/>
  <c r="BE160" i="3"/>
  <c r="K129" i="4"/>
  <c r="BE129" i="4"/>
  <c r="K140" i="4"/>
  <c r="BE140" i="4"/>
  <c r="BK190" i="4"/>
  <c r="K127" i="4"/>
  <c r="BE127" i="4"/>
  <c r="K133" i="4"/>
  <c r="BE133" i="4" s="1"/>
  <c r="K151" i="4"/>
  <c r="BE151" i="4"/>
  <c r="K119" i="5"/>
  <c r="BE119" i="5" s="1"/>
  <c r="F36" i="3"/>
  <c r="BC96" i="1"/>
  <c r="F36" i="2"/>
  <c r="BC95" i="1" s="1"/>
  <c r="F37" i="3"/>
  <c r="BD96" i="1"/>
  <c r="F37" i="4"/>
  <c r="BD97" i="1" s="1"/>
  <c r="K36" i="3"/>
  <c r="AY96" i="1"/>
  <c r="F36" i="5"/>
  <c r="BC98" i="1" s="1"/>
  <c r="F38" i="5"/>
  <c r="BE98" i="1"/>
  <c r="K123" i="2"/>
  <c r="BE123" i="2" s="1"/>
  <c r="K144" i="2"/>
  <c r="BE144" i="2"/>
  <c r="BK166" i="2"/>
  <c r="BK192" i="2"/>
  <c r="BK194" i="2"/>
  <c r="BK128" i="3"/>
  <c r="K138" i="3"/>
  <c r="BE138" i="3" s="1"/>
  <c r="BK152" i="3"/>
  <c r="BK184" i="3"/>
  <c r="BK135" i="4"/>
  <c r="K150" i="4"/>
  <c r="BE150" i="4"/>
  <c r="BK167" i="4"/>
  <c r="BK187" i="4"/>
  <c r="BK135" i="2"/>
  <c r="BK142" i="2"/>
  <c r="BK153" i="2"/>
  <c r="BK163" i="2"/>
  <c r="BK191" i="2"/>
  <c r="BK132" i="3"/>
  <c r="BK155" i="3"/>
  <c r="K125" i="4"/>
  <c r="BE125" i="4" s="1"/>
  <c r="K137" i="4"/>
  <c r="BE137" i="4"/>
  <c r="BK164" i="4"/>
  <c r="K183" i="3"/>
  <c r="BE183" i="3"/>
  <c r="K128" i="4"/>
  <c r="BE128" i="4"/>
  <c r="K146" i="4"/>
  <c r="BE146" i="4"/>
  <c r="K122" i="5"/>
  <c r="BE122" i="5"/>
  <c r="F38" i="4"/>
  <c r="BE97" i="1"/>
  <c r="BK122" i="2"/>
  <c r="K125" i="2"/>
  <c r="BE125" i="2" s="1"/>
  <c r="BK139" i="2"/>
  <c r="K155" i="2"/>
  <c r="BE155" i="2"/>
  <c r="K193" i="2"/>
  <c r="BE193" i="2"/>
  <c r="BK130" i="3"/>
  <c r="K144" i="3"/>
  <c r="BE144" i="3" s="1"/>
  <c r="BK158" i="3"/>
  <c r="BK179" i="3"/>
  <c r="BK131" i="4"/>
  <c r="BK149" i="4"/>
  <c r="BK161" i="4"/>
  <c r="K189" i="4"/>
  <c r="BE189" i="4"/>
  <c r="K127" i="2"/>
  <c r="BE127" i="2"/>
  <c r="K138" i="2"/>
  <c r="BE138" i="2"/>
  <c r="BK143" i="2"/>
  <c r="K154" i="2"/>
  <c r="BE154" i="2"/>
  <c r="K175" i="2"/>
  <c r="BE175" i="2" s="1"/>
  <c r="BK125" i="3"/>
  <c r="K147" i="3"/>
  <c r="BE147" i="3"/>
  <c r="K182" i="3"/>
  <c r="BE182" i="3"/>
  <c r="BK122" i="4"/>
  <c r="BK153" i="4"/>
  <c r="BK134" i="3"/>
  <c r="K138" i="4"/>
  <c r="BE138" i="4"/>
  <c r="K120" i="5"/>
  <c r="BE120" i="5" s="1"/>
  <c r="K126" i="5"/>
  <c r="BE126" i="5"/>
  <c r="X119" i="4" l="1"/>
  <c r="R119" i="4"/>
  <c r="J96" i="4"/>
  <c r="K31" i="4"/>
  <c r="AT97" i="1" s="1"/>
  <c r="T119" i="4"/>
  <c r="AW97" i="1"/>
  <c r="T119" i="3"/>
  <c r="AW96" i="1" s="1"/>
  <c r="V119" i="2"/>
  <c r="V119" i="3"/>
  <c r="V119" i="4"/>
  <c r="X119" i="2"/>
  <c r="X119" i="3"/>
  <c r="Q120" i="2"/>
  <c r="Q119" i="2"/>
  <c r="I96" i="2" s="1"/>
  <c r="K30" i="2" s="1"/>
  <c r="AS95" i="1" s="1"/>
  <c r="Q119" i="3"/>
  <c r="I96" i="3" s="1"/>
  <c r="K30" i="3" s="1"/>
  <c r="AS96" i="1" s="1"/>
  <c r="R120" i="3"/>
  <c r="R119" i="3" s="1"/>
  <c r="J96" i="3" s="1"/>
  <c r="K31" i="3" s="1"/>
  <c r="AT96" i="1" s="1"/>
  <c r="I97" i="4"/>
  <c r="I98" i="4"/>
  <c r="R120" i="2"/>
  <c r="J97" i="2"/>
  <c r="I98" i="3"/>
  <c r="J97" i="4"/>
  <c r="J98" i="4"/>
  <c r="I97" i="5"/>
  <c r="J97" i="5"/>
  <c r="BK117" i="5"/>
  <c r="K117" i="5"/>
  <c r="K96" i="5"/>
  <c r="BK121" i="3"/>
  <c r="K121" i="3"/>
  <c r="K98" i="3"/>
  <c r="BK143" i="3"/>
  <c r="K143" i="3" s="1"/>
  <c r="K99" i="3" s="1"/>
  <c r="BK121" i="4"/>
  <c r="BK120" i="4"/>
  <c r="K120" i="4" s="1"/>
  <c r="K97" i="4" s="1"/>
  <c r="BK121" i="2"/>
  <c r="K121" i="2"/>
  <c r="K98" i="2" s="1"/>
  <c r="BK150" i="2"/>
  <c r="K150" i="2"/>
  <c r="K99" i="2"/>
  <c r="BK148" i="4"/>
  <c r="K148" i="4"/>
  <c r="K99" i="4"/>
  <c r="K35" i="3"/>
  <c r="AX96" i="1" s="1"/>
  <c r="AV96" i="1" s="1"/>
  <c r="F35" i="3"/>
  <c r="BB96" i="1"/>
  <c r="BF94" i="1"/>
  <c r="W33" i="1"/>
  <c r="K35" i="5"/>
  <c r="AX98" i="1"/>
  <c r="AV98" i="1" s="1"/>
  <c r="F35" i="4"/>
  <c r="BB97" i="1"/>
  <c r="BD94" i="1"/>
  <c r="W31" i="1" s="1"/>
  <c r="BC94" i="1"/>
  <c r="AY94" i="1"/>
  <c r="AK30" i="1"/>
  <c r="K35" i="2"/>
  <c r="AX95" i="1"/>
  <c r="AV95" i="1"/>
  <c r="F35" i="5"/>
  <c r="BB98" i="1" s="1"/>
  <c r="BE94" i="1"/>
  <c r="W32" i="1"/>
  <c r="K35" i="4"/>
  <c r="AX97" i="1" s="1"/>
  <c r="AV97" i="1" s="1"/>
  <c r="F35" i="2"/>
  <c r="BB95" i="1"/>
  <c r="R119" i="2" l="1"/>
  <c r="J96" i="2"/>
  <c r="K31" i="2"/>
  <c r="AT95" i="1"/>
  <c r="AT94" i="1" s="1"/>
  <c r="J97" i="3"/>
  <c r="BK120" i="3"/>
  <c r="K120" i="3"/>
  <c r="K97" i="3"/>
  <c r="I97" i="2"/>
  <c r="BK119" i="4"/>
  <c r="K119" i="4"/>
  <c r="K96" i="4"/>
  <c r="BK120" i="2"/>
  <c r="BK119" i="2"/>
  <c r="K119" i="2"/>
  <c r="K96" i="2"/>
  <c r="K121" i="4"/>
  <c r="K98" i="4"/>
  <c r="AW94" i="1"/>
  <c r="AZ94" i="1"/>
  <c r="K32" i="5"/>
  <c r="AG98" i="1"/>
  <c r="AN98" i="1"/>
  <c r="AS94" i="1"/>
  <c r="BB94" i="1"/>
  <c r="W29" i="1"/>
  <c r="W30" i="1"/>
  <c r="BA94" i="1"/>
  <c r="BK119" i="3" l="1"/>
  <c r="K119" i="3"/>
  <c r="K120" i="2"/>
  <c r="K97" i="2"/>
  <c r="K41" i="5"/>
  <c r="AX94" i="1"/>
  <c r="AK29" i="1"/>
  <c r="K32" i="3"/>
  <c r="AG96" i="1" s="1"/>
  <c r="AN96" i="1" s="1"/>
  <c r="K32" i="2"/>
  <c r="AG95" i="1"/>
  <c r="AN95" i="1" s="1"/>
  <c r="K32" i="4"/>
  <c r="AG97" i="1"/>
  <c r="AN97" i="1"/>
  <c r="K41" i="4" l="1"/>
  <c r="K41" i="3"/>
  <c r="K41" i="2"/>
  <c r="K96" i="3"/>
  <c r="AG94" i="1"/>
  <c r="AV94" i="1"/>
  <c r="AN94" i="1" l="1"/>
  <c r="AK26" i="1"/>
  <c r="AK35" i="1" s="1"/>
</calcChain>
</file>

<file path=xl/sharedStrings.xml><?xml version="1.0" encoding="utf-8"?>
<sst xmlns="http://schemas.openxmlformats.org/spreadsheetml/2006/main" count="2999" uniqueCount="414">
  <si>
    <t>Export Komplet</t>
  </si>
  <si>
    <t/>
  </si>
  <si>
    <t>2.0</t>
  </si>
  <si>
    <t>ZAMOK</t>
  </si>
  <si>
    <t>False</t>
  </si>
  <si>
    <t>True</t>
  </si>
  <si>
    <t>{40f36475-15f7-481e-8538-3bac5bd60c33}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</si>
  <si>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</si>
  <si>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</si>
  <si>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</si>
  <si>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</si>
  <si>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</si>
  <si>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</si>
  <si>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</si>
  <si>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</si>
  <si>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635180171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</si>
  <si>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</si>
  <si>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</si>
  <si>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kolejnic v úseku Český Těšín - Albrechtice u Českého Těšína</t>
  </si>
  <si>
    <t>KSO:</t>
  </si>
  <si>
    <t>824 2</t>
  </si>
  <si>
    <t>CC-CZ:</t>
  </si>
  <si>
    <t>212</t>
  </si>
  <si>
    <t>Místo:</t>
  </si>
  <si>
    <t xml:space="preserve"> </t>
  </si>
  <si>
    <t>Datum:</t>
  </si>
  <si>
    <t>25. 5. 2020</t>
  </si>
  <si>
    <t>Zadavatel:</t>
  </si>
  <si>
    <t>IČ:</t>
  </si>
  <si>
    <t>70994234</t>
  </si>
  <si>
    <t>Správa železnic s. o.,OŘ Ostrava,ST Ostrava</t>
  </si>
  <si>
    <t>DIČ:</t>
  </si>
  <si>
    <t>CZ70994234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</si>
  <si>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</si>
  <si>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</si>
  <si>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</si>
  <si>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</si>
  <si>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</si>
  <si>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</si>
  <si>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</si>
  <si>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</si>
  <si>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</si>
  <si>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</si>
  <si>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</si>
  <si>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</si>
  <si>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</si>
  <si>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</si>
  <si>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</si>
  <si>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</si>
  <si>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</si>
  <si>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</si>
  <si>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</si>
  <si>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</si>
  <si>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</si>
  <si>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</si>
  <si>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</si>
  <si>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</si>
  <si>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</si>
  <si>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</si>
  <si>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</si>
  <si>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</si>
  <si>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</si>
  <si>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</si>
  <si>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</si>
  <si>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</si>
  <si>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</si>
  <si>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</si>
  <si>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</si>
  <si>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</si>
  <si>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</si>
  <si>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</si>
  <si>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</si>
  <si>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</si>
  <si>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</si>
  <si>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</si>
  <si>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</si>
  <si>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</si>
  <si>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</si>
  <si>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</si>
  <si>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</si>
  <si>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</si>
  <si>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</si>
  <si>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</si>
  <si>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</si>
  <si>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</si>
  <si>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</si>
  <si>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Výměna kolejnic v úseku Český Těšín - Albrechtice u Českého Těšína 2TK.</t>
  </si>
  <si>
    <t>STA</t>
  </si>
  <si>
    <t>1</t>
  </si>
  <si>
    <t>{f86c777c-8b70-4cdd-bdef-ea0a81186ec3}</t>
  </si>
  <si>
    <t>2</t>
  </si>
  <si>
    <t>SO02</t>
  </si>
  <si>
    <t>Výměna kolejnic v úseku Chotěbuz - Albrechtice u Českého Těšína 1.TK</t>
  </si>
  <si>
    <t>{6000ffab-7831-4479-902f-503700890ed2}</t>
  </si>
  <si>
    <t>SO03</t>
  </si>
  <si>
    <t>Výměna kolejnic v úseku Albrechtice u Českého Těšína - Havířov 2.TK</t>
  </si>
  <si>
    <t>{eae85bbd-54ee-48ee-ab0e-1e3618dd7ad3}</t>
  </si>
  <si>
    <t>VRN</t>
  </si>
  <si>
    <t>soupis VRN</t>
  </si>
  <si>
    <t>{83b1bb67-2b4e-4343-9de0-db10fd6002c0}</t>
  </si>
  <si>
    <t>KRYCÍ LIST SOUPISU PRACÍ</t>
  </si>
  <si>
    <t>Objekt:</t>
  </si>
  <si>
    <t>SO01 - Výměna kolejnic v úseku Český Těšín - Albrechtice u Českého Těšína 2TK.</t>
  </si>
  <si>
    <t>Správa železnic s. o.OŘ Ostrava,ST Ostrava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</si>
  <si>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</si>
  <si>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</si>
  <si>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</si>
  <si>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</si>
  <si>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</si>
  <si>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</si>
  <si>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</si>
  <si>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</si>
  <si>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</si>
  <si>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</si>
  <si>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</si>
  <si>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</si>
  <si>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</si>
  <si>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</si>
  <si>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</si>
  <si>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</si>
  <si>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</si>
  <si>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</si>
  <si>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</si>
  <si>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</si>
  <si>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</si>
  <si>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</si>
  <si>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</si>
  <si>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</si>
  <si>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</si>
  <si>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</si>
  <si>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</si>
  <si>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</si>
  <si>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</si>
  <si>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</si>
  <si>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</si>
  <si>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</si>
  <si>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</si>
  <si>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</si>
  <si>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</si>
  <si>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5905105030</t>
  </si>
  <si>
    <t>Doplnění KL kamenivem souvisle strojně v koleji</t>
  </si>
  <si>
    <t>m3</t>
  </si>
  <si>
    <t>Sborník UOŽI 01 2020</t>
  </si>
  <si>
    <t>4</t>
  </si>
  <si>
    <t>-1088554880</t>
  </si>
  <si>
    <t>5905110010</t>
  </si>
  <si>
    <t>Snížení KL pod patou kolejnice v koleji</t>
  </si>
  <si>
    <t>km</t>
  </si>
  <si>
    <t>-1612582350</t>
  </si>
  <si>
    <t>P</t>
  </si>
  <si>
    <t>Poznámka k položce:_x000D_
Kilometr koleje=km</t>
  </si>
  <si>
    <t>3</t>
  </si>
  <si>
    <t>5906005020</t>
  </si>
  <si>
    <t>Ruční výměna pražce v KL otevřeném pražec dřevěný příčný vystrojený</t>
  </si>
  <si>
    <t>kus</t>
  </si>
  <si>
    <t>1257073606</t>
  </si>
  <si>
    <t>Poznámka k položce:_x000D_
Pražec=kus</t>
  </si>
  <si>
    <t>5906005125</t>
  </si>
  <si>
    <t>Ruční výměna pražce v KL otevřeném pražec betonový příčný vystrojený</t>
  </si>
  <si>
    <t>1624826131</t>
  </si>
  <si>
    <t>5906050010</t>
  </si>
  <si>
    <t>Příplatek za obtížnost ruční výměny pražce dřevěný za betonový</t>
  </si>
  <si>
    <t>775114059</t>
  </si>
  <si>
    <t>6</t>
  </si>
  <si>
    <t>5906110005</t>
  </si>
  <si>
    <t>Oprava rozdělení pražců příčných dřevěných posun do 5 cm</t>
  </si>
  <si>
    <t>1931504817</t>
  </si>
  <si>
    <t>7</t>
  </si>
  <si>
    <t>5907025497</t>
  </si>
  <si>
    <t>Výměna kolejnicových pásů současně s výměnou pryžové podložky tv. S49 rozdělení "e"</t>
  </si>
  <si>
    <t>m</t>
  </si>
  <si>
    <t>-155194573</t>
  </si>
  <si>
    <t>Poznámka k položce:_x000D_
Metr kolejnice=m</t>
  </si>
  <si>
    <t>8</t>
  </si>
  <si>
    <t>5907050120</t>
  </si>
  <si>
    <t>Dělení kolejnic kyslíkem tv. S49</t>
  </si>
  <si>
    <t>2136690933</t>
  </si>
  <si>
    <t>Poznámka k položce:_x000D_
Řez=kus</t>
  </si>
  <si>
    <t>9</t>
  </si>
  <si>
    <t>5908005430</t>
  </si>
  <si>
    <t>Oprava kolejnicového styku demontáž spojek tv. S49</t>
  </si>
  <si>
    <t>styk</t>
  </si>
  <si>
    <t>2013630311</t>
  </si>
  <si>
    <t>Poznámka k položce:_x000D_
Spojka=kus</t>
  </si>
  <si>
    <t>10</t>
  </si>
  <si>
    <t>5908010030</t>
  </si>
  <si>
    <t>Zřízení kolejnicového styku bez rozřezu tv. S49</t>
  </si>
  <si>
    <t>-2019650756</t>
  </si>
  <si>
    <t>11</t>
  </si>
  <si>
    <t>5908087020</t>
  </si>
  <si>
    <t>Ojedinělá demontáž drobného kolejiva (svěrky, spony, šrouby, kroužky, vložky, podložky)</t>
  </si>
  <si>
    <t>-825190227</t>
  </si>
  <si>
    <t>12</t>
  </si>
  <si>
    <t>5909010030</t>
  </si>
  <si>
    <t>Ojedinělé ruční podbití pražců příčných betonových</t>
  </si>
  <si>
    <t>1648649744</t>
  </si>
  <si>
    <t>13</t>
  </si>
  <si>
    <t>5909032020</t>
  </si>
  <si>
    <t>Přesná úprava GPK koleje směrové a výškové uspořádání pražce betonové</t>
  </si>
  <si>
    <t>-1470684619</t>
  </si>
  <si>
    <t>14</t>
  </si>
  <si>
    <t>5910020030</t>
  </si>
  <si>
    <t>Svařování kolejnic termitem plný předehřev standardní spára svar sériový tv. S49</t>
  </si>
  <si>
    <t>svar</t>
  </si>
  <si>
    <t>-2034727747</t>
  </si>
  <si>
    <t>5910035030</t>
  </si>
  <si>
    <t>Dosažení dovolené upínací teploty v BK prodloužením kolejnicového pásu v koleji tv. S49</t>
  </si>
  <si>
    <t>-2026931512</t>
  </si>
  <si>
    <t>16</t>
  </si>
  <si>
    <t>5910040340</t>
  </si>
  <si>
    <t>Umožnění volné dilatace kolejnice demontáž upevňovadel s osazením kluzných podložek rozdělení pražců "e"</t>
  </si>
  <si>
    <t>-1310509893</t>
  </si>
  <si>
    <t>17</t>
  </si>
  <si>
    <t>5910040440</t>
  </si>
  <si>
    <t>Umožnění volné dilatace kolejnice montáž upevňovadel s odstraněním kluzných podložek rozdělení pražců "e"</t>
  </si>
  <si>
    <t>-395070486</t>
  </si>
  <si>
    <t>18</t>
  </si>
  <si>
    <t>5910045040</t>
  </si>
  <si>
    <t>Zajištění polohy kolejnice bočními válečkovými opěrkami rozdělení pražců "e"</t>
  </si>
  <si>
    <t>1116156352</t>
  </si>
  <si>
    <t>OST</t>
  </si>
  <si>
    <t>Ostatní</t>
  </si>
  <si>
    <t>19</t>
  </si>
  <si>
    <t>7497351560</t>
  </si>
  <si>
    <t>Montáž přímého ukolejnění na elektrizovaných tratích nebo v kolejových obvodech</t>
  </si>
  <si>
    <t>512</t>
  </si>
  <si>
    <t>1057794354</t>
  </si>
  <si>
    <t>20</t>
  </si>
  <si>
    <t>7497371630</t>
  </si>
  <si>
    <t>Demontáže zařízení trakčního vedení svodu propojení nebo ukolejnění na elektrizovaných tratích nebo v kolejových obvodech</t>
  </si>
  <si>
    <t>383719467</t>
  </si>
  <si>
    <t>7592005120</t>
  </si>
  <si>
    <t>Montáž informačního bodu MIB 6</t>
  </si>
  <si>
    <t>-5378126</t>
  </si>
  <si>
    <t>22</t>
  </si>
  <si>
    <t>7592007120</t>
  </si>
  <si>
    <t>Demontáž informačního bodu MIB 6</t>
  </si>
  <si>
    <t>-783684429</t>
  </si>
  <si>
    <t>23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</si>
  <si>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</si>
  <si>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</si>
  <si>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t</t>
  </si>
  <si>
    <t>343563259</t>
  </si>
  <si>
    <t>Poznámka k položce:_x000D_
Měrnou jednotkou je t přepravovaného materiálu.</t>
  </si>
  <si>
    <t>VV</t>
  </si>
  <si>
    <t>108"užité kolejnice</t>
  </si>
  <si>
    <t>0,8"užité pražce</t>
  </si>
  <si>
    <t>Součet</t>
  </si>
  <si>
    <t>24</t>
  </si>
  <si>
    <t>122399936</t>
  </si>
  <si>
    <t>108,00"nové kolejnice</t>
  </si>
  <si>
    <t>25</t>
  </si>
  <si>
    <t>9902300200</t>
  </si>
  <si>
    <t>Doprava jednosměrná (např. nakupovaného materiálu) mechanizací o nosnosti přes 3,5 t sypanin (kameniva, písku, suti, dlažebních kostek, atd.) do 20 km</t>
  </si>
  <si>
    <t>-1229586540</t>
  </si>
  <si>
    <t>3974*0,00018"pryžové podložky</t>
  </si>
  <si>
    <t>26</t>
  </si>
  <si>
    <t>9902300500</t>
  </si>
  <si>
    <t>Doprava jednosměrná (např. nakupovaného materiálu) mechanizací o nosnosti přes 3,5 t sypanin (kameniva, písku, suti, dlažebních kostek, atd.) do 60 km</t>
  </si>
  <si>
    <t>-1551450873</t>
  </si>
  <si>
    <t>170" nový štěrk</t>
  </si>
  <si>
    <t>27</t>
  </si>
  <si>
    <t>9902300700</t>
  </si>
  <si>
    <t>Doprava jednosměrná (např. nakupovaného materiálu) mechanizací o nosnosti přes 3,5 t sypanin (kameniva, písku, suti, dlažebních kostek, atd.) do 100 km</t>
  </si>
  <si>
    <t>-1108623407</t>
  </si>
  <si>
    <t>0,062"komplety</t>
  </si>
  <si>
    <t>1,465"Lisy</t>
  </si>
  <si>
    <t>0,715"pryžové podložky</t>
  </si>
  <si>
    <t>28</t>
  </si>
  <si>
    <t>9902900200</t>
  </si>
  <si>
    <t>Naložení objemnějšího kusového materiálu, vybouraných hmot</t>
  </si>
  <si>
    <t>-73936734</t>
  </si>
  <si>
    <t>108"kolejnice</t>
  </si>
  <si>
    <t>0,715"podložky</t>
  </si>
  <si>
    <t>29</t>
  </si>
  <si>
    <t>9903200100</t>
  </si>
  <si>
    <t>Přeprava mechanizace na místo prováděných prací o hmotnosti přes 12 t přes 50 do 100 km</t>
  </si>
  <si>
    <t>-2146402035</t>
  </si>
  <si>
    <t>2"MHS</t>
  </si>
  <si>
    <t>2"Loko</t>
  </si>
  <si>
    <t>1"Jeřáb</t>
  </si>
  <si>
    <t>30</t>
  </si>
  <si>
    <t>9903200200</t>
  </si>
  <si>
    <t>Přeprava mechanizace na místo prováděných prací o hmotnosti přes 12 t do 200 km</t>
  </si>
  <si>
    <t>790288</t>
  </si>
  <si>
    <t>1"ASP</t>
  </si>
  <si>
    <t>1"PUŠL</t>
  </si>
  <si>
    <t>31</t>
  </si>
  <si>
    <t>9909000200</t>
  </si>
  <si>
    <t>Poplatek za uložení nebezpečného odpadu na oficiální skládku</t>
  </si>
  <si>
    <t>292427623</t>
  </si>
  <si>
    <t>32</t>
  </si>
  <si>
    <t>M</t>
  </si>
  <si>
    <t>5955101000</t>
  </si>
  <si>
    <t>Kamenivo drcené štěrk frakce 31,5/63 třídy BI</t>
  </si>
  <si>
    <t>Sborník UOŽI 01 2019</t>
  </si>
  <si>
    <t>-326387576</t>
  </si>
  <si>
    <t>33</t>
  </si>
  <si>
    <t>5958128010</t>
  </si>
  <si>
    <t>Komplety ŽS 4 (šroub RS 1, matice M 24, podložka Fe6, svěrka ŽS4)</t>
  </si>
  <si>
    <t>1718756268</t>
  </si>
  <si>
    <t>34</t>
  </si>
  <si>
    <t>5957134030</t>
  </si>
  <si>
    <t>Lepený izolovaný styk tv. S49 s tepelně zpracovanou hlavou délky 4,00 m</t>
  </si>
  <si>
    <t>1133483878</t>
  </si>
  <si>
    <t>35</t>
  </si>
  <si>
    <t>5958158005</t>
  </si>
  <si>
    <t>Podložka pryžová pod patu kolejnice S49  183/126/6</t>
  </si>
  <si>
    <t>1723743042</t>
  </si>
  <si>
    <t>SO02 - Výměna kolejnic v úseku Chotěbuz - Albrechtice u Českého Těšína 1.TK</t>
  </si>
  <si>
    <t>1065243784</t>
  </si>
  <si>
    <t>1342215188</t>
  </si>
  <si>
    <t>1765395870</t>
  </si>
  <si>
    <t>303424439</t>
  </si>
  <si>
    <t>-867116861</t>
  </si>
  <si>
    <t>-1211145043</t>
  </si>
  <si>
    <t>-1062258335</t>
  </si>
  <si>
    <t>48073254</t>
  </si>
  <si>
    <t>-1400385837</t>
  </si>
  <si>
    <t>-1504017475</t>
  </si>
  <si>
    <t>-732709131</t>
  </si>
  <si>
    <t>1826186337</t>
  </si>
  <si>
    <t>1832345910</t>
  </si>
  <si>
    <t>115715894</t>
  </si>
  <si>
    <t>-1701307311</t>
  </si>
  <si>
    <t>-905685329</t>
  </si>
  <si>
    <t>-336052800</t>
  </si>
  <si>
    <t>450002954</t>
  </si>
  <si>
    <t>678076831</t>
  </si>
  <si>
    <t>67,5"užité kolejnice</t>
  </si>
  <si>
    <t>2135748750</t>
  </si>
  <si>
    <t>67,5"nové kolejnice</t>
  </si>
  <si>
    <t>228036431</t>
  </si>
  <si>
    <t>2544*0,00018" užité pryžové podložky</t>
  </si>
  <si>
    <t>1470492978</t>
  </si>
  <si>
    <t>547159901</t>
  </si>
  <si>
    <t>0,62"komplety</t>
  </si>
  <si>
    <t>0,488"LISY</t>
  </si>
  <si>
    <t>0,458"pryžové podložky</t>
  </si>
  <si>
    <t>-1365440881</t>
  </si>
  <si>
    <t>0,458"podložky</t>
  </si>
  <si>
    <t>-658767930</t>
  </si>
  <si>
    <t>1418372713</t>
  </si>
  <si>
    <t>-991236983</t>
  </si>
  <si>
    <t>205322870</t>
  </si>
  <si>
    <t>-180518630</t>
  </si>
  <si>
    <t>348153468</t>
  </si>
  <si>
    <t>1368064704</t>
  </si>
  <si>
    <t>SO03 - Výměna kolejnic v úseku Albrechtice u Českého Těšína - Havířov 2.TK</t>
  </si>
  <si>
    <t>825808041</t>
  </si>
  <si>
    <t>-1659081237</t>
  </si>
  <si>
    <t>-1997814684</t>
  </si>
  <si>
    <t>-1882435319</t>
  </si>
  <si>
    <t>-755912386</t>
  </si>
  <si>
    <t>-1107476248</t>
  </si>
  <si>
    <t>1875990984</t>
  </si>
  <si>
    <t>-1381469466</t>
  </si>
  <si>
    <t>-882646824</t>
  </si>
  <si>
    <t>1946869982</t>
  </si>
  <si>
    <t>-1042910079</t>
  </si>
  <si>
    <t>-438668663</t>
  </si>
  <si>
    <t>1529146667</t>
  </si>
  <si>
    <t>1067703382</t>
  </si>
  <si>
    <t>-387100341</t>
  </si>
  <si>
    <t>1754061743</t>
  </si>
  <si>
    <t>1160659366</t>
  </si>
  <si>
    <t>-214668549</t>
  </si>
  <si>
    <t>1379991076</t>
  </si>
  <si>
    <t>-378989094</t>
  </si>
  <si>
    <t>-1177000098</t>
  </si>
  <si>
    <t>1209912835</t>
  </si>
  <si>
    <t>120,8"užité kolejnice</t>
  </si>
  <si>
    <t>-938857940</t>
  </si>
  <si>
    <t>120,8"nové kolejnice</t>
  </si>
  <si>
    <t>-418403573</t>
  </si>
  <si>
    <t>4446*0,00018"pryžové podložky</t>
  </si>
  <si>
    <t>-1357028851</t>
  </si>
  <si>
    <t>255" nový štěrk</t>
  </si>
  <si>
    <t>1148113351</t>
  </si>
  <si>
    <t>0,123"komplety</t>
  </si>
  <si>
    <t>0,977"Lisy</t>
  </si>
  <si>
    <t>0,800"pryžové podložky</t>
  </si>
  <si>
    <t>1741781252</t>
  </si>
  <si>
    <t>120,8"kolejnice</t>
  </si>
  <si>
    <t>0,800"podložky</t>
  </si>
  <si>
    <t>-927737510</t>
  </si>
  <si>
    <t>-1442374210</t>
  </si>
  <si>
    <t>-656918811</t>
  </si>
  <si>
    <t>-2097629328</t>
  </si>
  <si>
    <t>-686666254</t>
  </si>
  <si>
    <t>-1146666952</t>
  </si>
  <si>
    <t>760808250</t>
  </si>
  <si>
    <t>VRN - soupis VRN</t>
  </si>
  <si>
    <t>VRN - Vedlejší rozpočtové náklady</t>
  </si>
  <si>
    <t>Vedlejší rozpočtové náklady</t>
  </si>
  <si>
    <t>022111011</t>
  </si>
  <si>
    <t>Geodetické práce Kontrola PPK při směrové a výškové úpravě koleje zaměřením APK trať dvoukolejná</t>
  </si>
  <si>
    <t>-1713495631</t>
  </si>
  <si>
    <t>024101001</t>
  </si>
  <si>
    <t>Inženýrská činnost střežení pracovní skupiny zaměstnanců</t>
  </si>
  <si>
    <t>h</t>
  </si>
  <si>
    <t>163693111</t>
  </si>
  <si>
    <t>Poznámka k položce:_x000D_
Základna pro výpočet - dotyčné práce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</si>
  <si>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</si>
  <si>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</si>
  <si>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</si>
  <si>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-827668048</t>
  </si>
  <si>
    <t>Poznámka k položce:_x000D_
Základna pro výpočet - ZRN</t>
  </si>
  <si>
    <t>033121001</t>
  </si>
  <si>
    <t>Provozní vlivy Rušení prací železničním provozem širá trať nebo dopravny s kolejovým rozvětvením s počtem vlaků za směnu 8,5 hod. do 25</t>
  </si>
  <si>
    <t>384841813</t>
  </si>
  <si>
    <t>033131001</t>
  </si>
  <si>
    <t>Provozní vlivy Organizační zajištění prací při zřizování a udržování BK kolejí a výhybek</t>
  </si>
  <si>
    <t>-1891357773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</si>
</sst>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1" fillId="0" borderId="12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4" fontId="22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opLeftCell="A1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pans="1:74" s="1" customFormat="1" ht="36.950000000000003" customHeight="1"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pans="1:74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88" t="s">
        <v>15</v>
      </c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K5" s="289"/>
      <c r="AL5" s="289"/>
      <c r="AM5" s="289"/>
      <c r="AN5" s="289"/>
      <c r="AO5" s="289"/>
      <c r="AP5" s="21"/>
      <c r="AQ5" s="21"/>
      <c r="AR5" s="19"/>
      <c r="BG5" s="285" t="s">
        <v>16</v>
      </c>
      <c r="BS5" s="16" t="s">
        <v>7</v>
      </c>
    </row>
    <row r="6" spans="1:74" s="1" customFormat="1" ht="36.950000000000003" customHeight="1">
      <c r="B6" s="20"/>
      <c r="C6" s="21"/>
      <c r="D6" s="27" t="s">
        <v>17</v>
      </c>
      <c r="E6" s="21"/>
      <c r="F6" s="21"/>
      <c r="G6" s="21"/>
      <c r="H6" s="21"/>
      <c r="I6" s="21"/>
      <c r="J6" s="21"/>
      <c r="K6" s="290" t="s">
        <v>18</v>
      </c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1"/>
      <c r="AQ6" s="21"/>
      <c r="AR6" s="19"/>
      <c r="BG6" s="286"/>
      <c r="BS6" s="16" t="s">
        <v>7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21</v>
      </c>
      <c r="AL7" s="21"/>
      <c r="AM7" s="21"/>
      <c r="AN7" s="26" t="s">
        <v>22</v>
      </c>
      <c r="AO7" s="21"/>
      <c r="AP7" s="21"/>
      <c r="AQ7" s="21"/>
      <c r="AR7" s="19"/>
      <c r="BG7" s="286"/>
      <c r="BS7" s="16" t="s">
        <v>7</v>
      </c>
    </row>
    <row r="8" spans="1:74" s="1" customFormat="1" ht="12" customHeight="1">
      <c r="B8" s="20"/>
      <c r="C8" s="21"/>
      <c r="D8" s="28" t="s">
        <v>23</v>
      </c>
      <c r="E8" s="21"/>
      <c r="F8" s="21"/>
      <c r="G8" s="21"/>
      <c r="H8" s="21"/>
      <c r="I8" s="21"/>
      <c r="J8" s="21"/>
      <c r="K8" s="26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25</v>
      </c>
      <c r="AL8" s="21"/>
      <c r="AM8" s="21"/>
      <c r="AN8" s="29" t="s">
        <v>26</v>
      </c>
      <c r="AO8" s="21"/>
      <c r="AP8" s="21"/>
      <c r="AQ8" s="21"/>
      <c r="AR8" s="19"/>
      <c r="BG8" s="286"/>
      <c r="BS8" s="16" t="s">
        <v>7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286"/>
      <c r="BS9" s="16" t="s">
        <v>7</v>
      </c>
    </row>
    <row r="10" spans="1:74" s="1" customFormat="1" ht="12" customHeight="1">
      <c r="B10" s="20"/>
      <c r="C10" s="21"/>
      <c r="D10" s="28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28</v>
      </c>
      <c r="AL10" s="21"/>
      <c r="AM10" s="21"/>
      <c r="AN10" s="26" t="s">
        <v>29</v>
      </c>
      <c r="AO10" s="21"/>
      <c r="AP10" s="21"/>
      <c r="AQ10" s="21"/>
      <c r="AR10" s="19"/>
      <c r="BG10" s="286"/>
      <c r="BS10" s="16" t="s">
        <v>7</v>
      </c>
    </row>
    <row r="11" spans="1:74" s="1" customFormat="1" ht="18.399999999999999" customHeight="1">
      <c r="B11" s="20"/>
      <c r="C11" s="21"/>
      <c r="D11" s="21"/>
      <c r="E11" s="26" t="s">
        <v>30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31</v>
      </c>
      <c r="AL11" s="21"/>
      <c r="AM11" s="21"/>
      <c r="AN11" s="26" t="s">
        <v>32</v>
      </c>
      <c r="AO11" s="21"/>
      <c r="AP11" s="21"/>
      <c r="AQ11" s="21"/>
      <c r="AR11" s="19"/>
      <c r="BG11" s="286"/>
      <c r="BS11" s="16" t="s">
        <v>7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286"/>
      <c r="BS12" s="16" t="s">
        <v>7</v>
      </c>
    </row>
    <row r="13" spans="1:74" s="1" customFormat="1" ht="12" customHeight="1">
      <c r="B13" s="20"/>
      <c r="C13" s="21"/>
      <c r="D13" s="28" t="s">
        <v>33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28</v>
      </c>
      <c r="AL13" s="21"/>
      <c r="AM13" s="21"/>
      <c r="AN13" s="30" t="s">
        <v>34</v>
      </c>
      <c r="AO13" s="21"/>
      <c r="AP13" s="21"/>
      <c r="AQ13" s="21"/>
      <c r="AR13" s="19"/>
      <c r="BG13" s="286"/>
      <c r="BS13" s="16" t="s">
        <v>7</v>
      </c>
    </row>
    <row r="14" spans="1:74" ht="12.75">
      <c r="B14" s="20"/>
      <c r="C14" s="21"/>
      <c r="D14" s="21"/>
      <c r="E14" s="291" t="s">
        <v>34</v>
      </c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28" t="s">
        <v>31</v>
      </c>
      <c r="AL14" s="21"/>
      <c r="AM14" s="21"/>
      <c r="AN14" s="30" t="s">
        <v>34</v>
      </c>
      <c r="AO14" s="21"/>
      <c r="AP14" s="21"/>
      <c r="AQ14" s="21"/>
      <c r="AR14" s="19"/>
      <c r="BG14" s="286"/>
      <c r="BS14" s="16" t="s">
        <v>7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286"/>
      <c r="BS15" s="16" t="s">
        <v>4</v>
      </c>
    </row>
    <row r="16" spans="1:74" s="1" customFormat="1" ht="12" customHeight="1">
      <c r="B16" s="20"/>
      <c r="C16" s="21"/>
      <c r="D16" s="28" t="s">
        <v>35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28</v>
      </c>
      <c r="AL16" s="21"/>
      <c r="AM16" s="21"/>
      <c r="AN16" s="26" t="s">
        <v>1</v>
      </c>
      <c r="AO16" s="21"/>
      <c r="AP16" s="21"/>
      <c r="AQ16" s="21"/>
      <c r="AR16" s="19"/>
      <c r="BG16" s="28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31</v>
      </c>
      <c r="AL17" s="21"/>
      <c r="AM17" s="21"/>
      <c r="AN17" s="26" t="s">
        <v>1</v>
      </c>
      <c r="AO17" s="21"/>
      <c r="AP17" s="21"/>
      <c r="AQ17" s="21"/>
      <c r="AR17" s="19"/>
      <c r="BG17" s="286"/>
      <c r="BS17" s="16" t="s">
        <v>5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286"/>
      <c r="BS18" s="16" t="s">
        <v>7</v>
      </c>
    </row>
    <row r="19" spans="1:71" s="1" customFormat="1" ht="12" customHeight="1">
      <c r="B19" s="20"/>
      <c r="C19" s="21"/>
      <c r="D19" s="28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28</v>
      </c>
      <c r="AL19" s="21"/>
      <c r="AM19" s="21"/>
      <c r="AN19" s="26" t="s">
        <v>1</v>
      </c>
      <c r="AO19" s="21"/>
      <c r="AP19" s="21"/>
      <c r="AQ19" s="21"/>
      <c r="AR19" s="19"/>
      <c r="BG19" s="286"/>
      <c r="BS19" s="16" t="s">
        <v>7</v>
      </c>
    </row>
    <row r="20" spans="1:71" s="1" customFormat="1" ht="18.399999999999999" customHeight="1">
      <c r="B20" s="20"/>
      <c r="C20" s="21"/>
      <c r="D20" s="21"/>
      <c r="E20" s="26" t="s">
        <v>24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31</v>
      </c>
      <c r="AL20" s="21"/>
      <c r="AM20" s="21"/>
      <c r="AN20" s="26" t="s">
        <v>1</v>
      </c>
      <c r="AO20" s="21"/>
      <c r="AP20" s="21"/>
      <c r="AQ20" s="21"/>
      <c r="AR20" s="19"/>
      <c r="BG20" s="286"/>
      <c r="BS20" s="16" t="s">
        <v>5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286"/>
    </row>
    <row r="22" spans="1:71" s="1" customFormat="1" ht="12" customHeight="1">
      <c r="B22" s="20"/>
      <c r="C22" s="21"/>
      <c r="D22" s="28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286"/>
    </row>
    <row r="23" spans="1:71" s="1" customFormat="1" ht="16.5" customHeight="1">
      <c r="B23" s="20"/>
      <c r="C23" s="21"/>
      <c r="D23" s="21"/>
      <c r="E23" s="293" t="s">
        <v>1</v>
      </c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  <c r="AC23" s="293"/>
      <c r="AD23" s="293"/>
      <c r="AE23" s="293"/>
      <c r="AF23" s="293"/>
      <c r="AG23" s="293"/>
      <c r="AH23" s="293"/>
      <c r="AI23" s="293"/>
      <c r="AJ23" s="293"/>
      <c r="AK23" s="293"/>
      <c r="AL23" s="293"/>
      <c r="AM23" s="293"/>
      <c r="AN23" s="293"/>
      <c r="AO23" s="21"/>
      <c r="AP23" s="21"/>
      <c r="AQ23" s="21"/>
      <c r="AR23" s="19"/>
      <c r="BG23" s="28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286"/>
    </row>
    <row r="25" spans="1:71" s="1" customFormat="1" ht="6.95" customHeight="1">
      <c r="B25" s="20"/>
      <c r="C25" s="2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1"/>
      <c r="AQ25" s="21"/>
      <c r="AR25" s="19"/>
      <c r="BG25" s="286"/>
    </row>
    <row r="26" spans="1:71" s="2" customFormat="1" ht="25.9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94">
        <f>ROUND(AG94,2)</f>
        <v>0</v>
      </c>
      <c r="AL26" s="295"/>
      <c r="AM26" s="295"/>
      <c r="AN26" s="295"/>
      <c r="AO26" s="295"/>
      <c r="AP26" s="34"/>
      <c r="AQ26" s="34"/>
      <c r="AR26" s="37"/>
      <c r="BG26" s="286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G27" s="286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96" t="s">
        <v>39</v>
      </c>
      <c r="M28" s="296"/>
      <c r="N28" s="296"/>
      <c r="O28" s="296"/>
      <c r="P28" s="296"/>
      <c r="Q28" s="34"/>
      <c r="R28" s="34"/>
      <c r="S28" s="34"/>
      <c r="T28" s="34"/>
      <c r="U28" s="34"/>
      <c r="V28" s="34"/>
      <c r="W28" s="296" t="s">
        <v>40</v>
      </c>
      <c r="X28" s="296"/>
      <c r="Y28" s="296"/>
      <c r="Z28" s="296"/>
      <c r="AA28" s="296"/>
      <c r="AB28" s="296"/>
      <c r="AC28" s="296"/>
      <c r="AD28" s="296"/>
      <c r="AE28" s="296"/>
      <c r="AF28" s="34"/>
      <c r="AG28" s="34"/>
      <c r="AH28" s="34"/>
      <c r="AI28" s="34"/>
      <c r="AJ28" s="34"/>
      <c r="AK28" s="296" t="s">
        <v>41</v>
      </c>
      <c r="AL28" s="296"/>
      <c r="AM28" s="296"/>
      <c r="AN28" s="296"/>
      <c r="AO28" s="296"/>
      <c r="AP28" s="34"/>
      <c r="AQ28" s="34"/>
      <c r="AR28" s="37"/>
      <c r="BG28" s="286"/>
    </row>
    <row r="29" spans="1:71" s="3" customFormat="1" ht="14.45" customHeight="1">
      <c r="B29" s="38"/>
      <c r="C29" s="39"/>
      <c r="D29" s="28" t="s">
        <v>42</v>
      </c>
      <c r="E29" s="39"/>
      <c r="F29" s="28" t="s">
        <v>43</v>
      </c>
      <c r="G29" s="39"/>
      <c r="H29" s="39"/>
      <c r="I29" s="39"/>
      <c r="J29" s="39"/>
      <c r="K29" s="39"/>
      <c r="L29" s="299">
        <v>0.21</v>
      </c>
      <c r="M29" s="298"/>
      <c r="N29" s="298"/>
      <c r="O29" s="298"/>
      <c r="P29" s="298"/>
      <c r="Q29" s="39"/>
      <c r="R29" s="39"/>
      <c r="S29" s="39"/>
      <c r="T29" s="39"/>
      <c r="U29" s="39"/>
      <c r="V29" s="39"/>
      <c r="W29" s="297">
        <f>ROUND(BB94, 2)</f>
        <v>0</v>
      </c>
      <c r="X29" s="298"/>
      <c r="Y29" s="298"/>
      <c r="Z29" s="298"/>
      <c r="AA29" s="298"/>
      <c r="AB29" s="298"/>
      <c r="AC29" s="298"/>
      <c r="AD29" s="298"/>
      <c r="AE29" s="298"/>
      <c r="AF29" s="39"/>
      <c r="AG29" s="39"/>
      <c r="AH29" s="39"/>
      <c r="AI29" s="39"/>
      <c r="AJ29" s="39"/>
      <c r="AK29" s="297">
        <f>ROUND(AX94, 2)</f>
        <v>0</v>
      </c>
      <c r="AL29" s="298"/>
      <c r="AM29" s="298"/>
      <c r="AN29" s="298"/>
      <c r="AO29" s="298"/>
      <c r="AP29" s="39"/>
      <c r="AQ29" s="39"/>
      <c r="AR29" s="40"/>
      <c r="BG29" s="287"/>
    </row>
    <row r="30" spans="1:71" s="3" customFormat="1" ht="14.45" customHeight="1">
      <c r="B30" s="38"/>
      <c r="C30" s="39"/>
      <c r="D30" s="39"/>
      <c r="E30" s="39"/>
      <c r="F30" s="28" t="s">
        <v>44</v>
      </c>
      <c r="G30" s="39"/>
      <c r="H30" s="39"/>
      <c r="I30" s="39"/>
      <c r="J30" s="39"/>
      <c r="K30" s="39"/>
      <c r="L30" s="299">
        <v>0.15</v>
      </c>
      <c r="M30" s="298"/>
      <c r="N30" s="298"/>
      <c r="O30" s="298"/>
      <c r="P30" s="298"/>
      <c r="Q30" s="39"/>
      <c r="R30" s="39"/>
      <c r="S30" s="39"/>
      <c r="T30" s="39"/>
      <c r="U30" s="39"/>
      <c r="V30" s="39"/>
      <c r="W30" s="297">
        <f>ROUND(BC94, 2)</f>
        <v>0</v>
      </c>
      <c r="X30" s="298"/>
      <c r="Y30" s="298"/>
      <c r="Z30" s="298"/>
      <c r="AA30" s="298"/>
      <c r="AB30" s="298"/>
      <c r="AC30" s="298"/>
      <c r="AD30" s="298"/>
      <c r="AE30" s="298"/>
      <c r="AF30" s="39"/>
      <c r="AG30" s="39"/>
      <c r="AH30" s="39"/>
      <c r="AI30" s="39"/>
      <c r="AJ30" s="39"/>
      <c r="AK30" s="297">
        <f>ROUND(AY94, 2)</f>
        <v>0</v>
      </c>
      <c r="AL30" s="298"/>
      <c r="AM30" s="298"/>
      <c r="AN30" s="298"/>
      <c r="AO30" s="298"/>
      <c r="AP30" s="39"/>
      <c r="AQ30" s="39"/>
      <c r="AR30" s="40"/>
      <c r="BG30" s="287"/>
    </row>
    <row r="31" spans="1:71" s="3" customFormat="1" ht="14.45" hidden="1" customHeight="1">
      <c r="B31" s="38"/>
      <c r="C31" s="39"/>
      <c r="D31" s="39"/>
      <c r="E31" s="39"/>
      <c r="F31" s="28" t="s">
        <v>45</v>
      </c>
      <c r="G31" s="39"/>
      <c r="H31" s="39"/>
      <c r="I31" s="39"/>
      <c r="J31" s="39"/>
      <c r="K31" s="39"/>
      <c r="L31" s="299">
        <v>0.21</v>
      </c>
      <c r="M31" s="298"/>
      <c r="N31" s="298"/>
      <c r="O31" s="298"/>
      <c r="P31" s="298"/>
      <c r="Q31" s="39"/>
      <c r="R31" s="39"/>
      <c r="S31" s="39"/>
      <c r="T31" s="39"/>
      <c r="U31" s="39"/>
      <c r="V31" s="39"/>
      <c r="W31" s="297">
        <f>ROUND(BD94, 2)</f>
        <v>0</v>
      </c>
      <c r="X31" s="298"/>
      <c r="Y31" s="298"/>
      <c r="Z31" s="298"/>
      <c r="AA31" s="298"/>
      <c r="AB31" s="298"/>
      <c r="AC31" s="298"/>
      <c r="AD31" s="298"/>
      <c r="AE31" s="298"/>
      <c r="AF31" s="39"/>
      <c r="AG31" s="39"/>
      <c r="AH31" s="39"/>
      <c r="AI31" s="39"/>
      <c r="AJ31" s="39"/>
      <c r="AK31" s="297">
        <v>0</v>
      </c>
      <c r="AL31" s="298"/>
      <c r="AM31" s="298"/>
      <c r="AN31" s="298"/>
      <c r="AO31" s="298"/>
      <c r="AP31" s="39"/>
      <c r="AQ31" s="39"/>
      <c r="AR31" s="40"/>
      <c r="BG31" s="287"/>
    </row>
    <row r="32" spans="1:71" s="3" customFormat="1" ht="14.45" hidden="1" customHeight="1">
      <c r="B32" s="38"/>
      <c r="C32" s="39"/>
      <c r="D32" s="39"/>
      <c r="E32" s="39"/>
      <c r="F32" s="28" t="s">
        <v>46</v>
      </c>
      <c r="G32" s="39"/>
      <c r="H32" s="39"/>
      <c r="I32" s="39"/>
      <c r="J32" s="39"/>
      <c r="K32" s="39"/>
      <c r="L32" s="299">
        <v>0.15</v>
      </c>
      <c r="M32" s="298"/>
      <c r="N32" s="298"/>
      <c r="O32" s="298"/>
      <c r="P32" s="298"/>
      <c r="Q32" s="39"/>
      <c r="R32" s="39"/>
      <c r="S32" s="39"/>
      <c r="T32" s="39"/>
      <c r="U32" s="39"/>
      <c r="V32" s="39"/>
      <c r="W32" s="297">
        <f>ROUND(BE94, 2)</f>
        <v>0</v>
      </c>
      <c r="X32" s="298"/>
      <c r="Y32" s="298"/>
      <c r="Z32" s="298"/>
      <c r="AA32" s="298"/>
      <c r="AB32" s="298"/>
      <c r="AC32" s="298"/>
      <c r="AD32" s="298"/>
      <c r="AE32" s="298"/>
      <c r="AF32" s="39"/>
      <c r="AG32" s="39"/>
      <c r="AH32" s="39"/>
      <c r="AI32" s="39"/>
      <c r="AJ32" s="39"/>
      <c r="AK32" s="297">
        <v>0</v>
      </c>
      <c r="AL32" s="298"/>
      <c r="AM32" s="298"/>
      <c r="AN32" s="298"/>
      <c r="AO32" s="298"/>
      <c r="AP32" s="39"/>
      <c r="AQ32" s="39"/>
      <c r="AR32" s="40"/>
      <c r="BG32" s="287"/>
    </row>
    <row r="33" spans="1:59" s="3" customFormat="1" ht="14.45" hidden="1" customHeight="1">
      <c r="B33" s="38"/>
      <c r="C33" s="39"/>
      <c r="D33" s="39"/>
      <c r="E33" s="39"/>
      <c r="F33" s="28" t="s">
        <v>47</v>
      </c>
      <c r="G33" s="39"/>
      <c r="H33" s="39"/>
      <c r="I33" s="39"/>
      <c r="J33" s="39"/>
      <c r="K33" s="39"/>
      <c r="L33" s="299">
        <v>0</v>
      </c>
      <c r="M33" s="298"/>
      <c r="N33" s="298"/>
      <c r="O33" s="298"/>
      <c r="P33" s="298"/>
      <c r="Q33" s="39"/>
      <c r="R33" s="39"/>
      <c r="S33" s="39"/>
      <c r="T33" s="39"/>
      <c r="U33" s="39"/>
      <c r="V33" s="39"/>
      <c r="W33" s="297">
        <f>ROUND(BF94, 2)</f>
        <v>0</v>
      </c>
      <c r="X33" s="298"/>
      <c r="Y33" s="298"/>
      <c r="Z33" s="298"/>
      <c r="AA33" s="298"/>
      <c r="AB33" s="298"/>
      <c r="AC33" s="298"/>
      <c r="AD33" s="298"/>
      <c r="AE33" s="298"/>
      <c r="AF33" s="39"/>
      <c r="AG33" s="39"/>
      <c r="AH33" s="39"/>
      <c r="AI33" s="39"/>
      <c r="AJ33" s="39"/>
      <c r="AK33" s="297">
        <v>0</v>
      </c>
      <c r="AL33" s="298"/>
      <c r="AM33" s="298"/>
      <c r="AN33" s="298"/>
      <c r="AO33" s="298"/>
      <c r="AP33" s="39"/>
      <c r="AQ33" s="39"/>
      <c r="AR33" s="40"/>
      <c r="BG33" s="287"/>
    </row>
    <row r="34" spans="1:59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G34" s="286"/>
    </row>
    <row r="35" spans="1:59" s="2" customFormat="1" ht="25.9" customHeight="1">
      <c r="A35" s="32"/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303" t="s">
        <v>50</v>
      </c>
      <c r="Y35" s="301"/>
      <c r="Z35" s="301"/>
      <c r="AA35" s="301"/>
      <c r="AB35" s="301"/>
      <c r="AC35" s="43"/>
      <c r="AD35" s="43"/>
      <c r="AE35" s="43"/>
      <c r="AF35" s="43"/>
      <c r="AG35" s="43"/>
      <c r="AH35" s="43"/>
      <c r="AI35" s="43"/>
      <c r="AJ35" s="43"/>
      <c r="AK35" s="300">
        <f>SUM(AK26:AK33)</f>
        <v>0</v>
      </c>
      <c r="AL35" s="301"/>
      <c r="AM35" s="301"/>
      <c r="AN35" s="301"/>
      <c r="AO35" s="302"/>
      <c r="AP35" s="41"/>
      <c r="AQ35" s="41"/>
      <c r="AR35" s="37"/>
      <c r="BG35" s="32"/>
    </row>
    <row r="36" spans="1:59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G36" s="32"/>
    </row>
    <row r="37" spans="1:59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G37" s="32"/>
    </row>
    <row r="38" spans="1:59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9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9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9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9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9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9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9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9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9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9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9" s="2" customFormat="1" ht="14.45" customHeight="1">
      <c r="B49" s="45"/>
      <c r="C49" s="46"/>
      <c r="D49" s="47" t="s">
        <v>51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52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9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9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9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9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9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9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9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9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9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9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9" s="2" customFormat="1" ht="12.75">
      <c r="A60" s="32"/>
      <c r="B60" s="33"/>
      <c r="C60" s="34"/>
      <c r="D60" s="50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53</v>
      </c>
      <c r="AI60" s="36"/>
      <c r="AJ60" s="36"/>
      <c r="AK60" s="36"/>
      <c r="AL60" s="36"/>
      <c r="AM60" s="50" t="s">
        <v>54</v>
      </c>
      <c r="AN60" s="36"/>
      <c r="AO60" s="36"/>
      <c r="AP60" s="34"/>
      <c r="AQ60" s="34"/>
      <c r="AR60" s="37"/>
      <c r="BG60" s="32"/>
    </row>
    <row r="61" spans="1:59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9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9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9" s="2" customFormat="1" ht="12.75">
      <c r="A64" s="32"/>
      <c r="B64" s="33"/>
      <c r="C64" s="34"/>
      <c r="D64" s="47" t="s">
        <v>55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56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G64" s="32"/>
    </row>
    <row r="65" spans="1:59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9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9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9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9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9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9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9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9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9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9" s="2" customFormat="1" ht="12.75">
      <c r="A75" s="32"/>
      <c r="B75" s="33"/>
      <c r="C75" s="34"/>
      <c r="D75" s="50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53</v>
      </c>
      <c r="AI75" s="36"/>
      <c r="AJ75" s="36"/>
      <c r="AK75" s="36"/>
      <c r="AL75" s="36"/>
      <c r="AM75" s="50" t="s">
        <v>54</v>
      </c>
      <c r="AN75" s="36"/>
      <c r="AO75" s="36"/>
      <c r="AP75" s="34"/>
      <c r="AQ75" s="34"/>
      <c r="AR75" s="37"/>
      <c r="BG75" s="32"/>
    </row>
    <row r="76" spans="1:59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G76" s="32"/>
    </row>
    <row r="77" spans="1:59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G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G81" s="32"/>
    </row>
    <row r="82" spans="1:91" s="2" customFormat="1" ht="24.95" customHeight="1">
      <c r="A82" s="32"/>
      <c r="B82" s="33"/>
      <c r="C82" s="22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G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G83" s="32"/>
    </row>
    <row r="84" spans="1:91" s="4" customFormat="1" ht="12" customHeight="1">
      <c r="B84" s="56"/>
      <c r="C84" s="28" t="s">
        <v>14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635180171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17</v>
      </c>
      <c r="D85" s="61"/>
      <c r="E85" s="61"/>
      <c r="F85" s="61"/>
      <c r="G85" s="61"/>
      <c r="H85" s="61"/>
      <c r="I85" s="61"/>
      <c r="J85" s="61"/>
      <c r="K85" s="61"/>
      <c r="L85" s="264" t="str">
        <f>K6</f>
        <v>Výměna kolejnic v úseku Český Těšín - Albrechtice u Českého Těšína</v>
      </c>
      <c r="M85" s="265"/>
      <c r="N85" s="265"/>
      <c r="O85" s="265"/>
      <c r="P85" s="265"/>
      <c r="Q85" s="265"/>
      <c r="R85" s="265"/>
      <c r="S85" s="265"/>
      <c r="T85" s="265"/>
      <c r="U85" s="265"/>
      <c r="V85" s="265"/>
      <c r="W85" s="265"/>
      <c r="X85" s="265"/>
      <c r="Y85" s="265"/>
      <c r="Z85" s="265"/>
      <c r="AA85" s="265"/>
      <c r="AB85" s="265"/>
      <c r="AC85" s="265"/>
      <c r="AD85" s="265"/>
      <c r="AE85" s="265"/>
      <c r="AF85" s="265"/>
      <c r="AG85" s="265"/>
      <c r="AH85" s="265"/>
      <c r="AI85" s="265"/>
      <c r="AJ85" s="265"/>
      <c r="AK85" s="265"/>
      <c r="AL85" s="265"/>
      <c r="AM85" s="265"/>
      <c r="AN85" s="265"/>
      <c r="AO85" s="265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G86" s="32"/>
    </row>
    <row r="87" spans="1:91" s="2" customFormat="1" ht="12" customHeight="1">
      <c r="A87" s="32"/>
      <c r="B87" s="33"/>
      <c r="C87" s="28" t="s">
        <v>23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25</v>
      </c>
      <c r="AJ87" s="34"/>
      <c r="AK87" s="34"/>
      <c r="AL87" s="34"/>
      <c r="AM87" s="266" t="str">
        <f>IF(AN8= "","",AN8)</f>
        <v>25. 5. 2020</v>
      </c>
      <c r="AN87" s="266"/>
      <c r="AO87" s="34"/>
      <c r="AP87" s="34"/>
      <c r="AQ87" s="34"/>
      <c r="AR87" s="37"/>
      <c r="BG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G88" s="32"/>
    </row>
    <row r="89" spans="1:91" s="2" customFormat="1" ht="15.2" customHeight="1">
      <c r="A89" s="32"/>
      <c r="B89" s="33"/>
      <c r="C89" s="28" t="s">
        <v>27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Správa železnic s. o.,OŘ Ostrava,ST Ostrava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35</v>
      </c>
      <c r="AJ89" s="34"/>
      <c r="AK89" s="34"/>
      <c r="AL89" s="34"/>
      <c r="AM89" s="267" t="str">
        <f>IF(E17="","",E17)</f>
        <v xml:space="preserve"> </v>
      </c>
      <c r="AN89" s="268"/>
      <c r="AO89" s="268"/>
      <c r="AP89" s="268"/>
      <c r="AQ89" s="34"/>
      <c r="AR89" s="37"/>
      <c r="AS89" s="269" t="s">
        <v>58</v>
      </c>
      <c r="AT89" s="270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5"/>
      <c r="BG89" s="32"/>
    </row>
    <row r="90" spans="1:91" s="2" customFormat="1" ht="15.2" customHeight="1">
      <c r="A90" s="32"/>
      <c r="B90" s="33"/>
      <c r="C90" s="28" t="s">
        <v>33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36</v>
      </c>
      <c r="AJ90" s="34"/>
      <c r="AK90" s="34"/>
      <c r="AL90" s="34"/>
      <c r="AM90" s="267" t="str">
        <f>IF(E20="","",E20)</f>
        <v xml:space="preserve"> </v>
      </c>
      <c r="AN90" s="268"/>
      <c r="AO90" s="268"/>
      <c r="AP90" s="268"/>
      <c r="AQ90" s="34"/>
      <c r="AR90" s="37"/>
      <c r="AS90" s="271"/>
      <c r="AT90" s="272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7"/>
      <c r="BG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73"/>
      <c r="AT91" s="274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9"/>
      <c r="BG91" s="32"/>
    </row>
    <row r="92" spans="1:91" s="2" customFormat="1" ht="29.25" customHeight="1">
      <c r="A92" s="32"/>
      <c r="B92" s="33"/>
      <c r="C92" s="275" t="s">
        <v>59</v>
      </c>
      <c r="D92" s="276"/>
      <c r="E92" s="276"/>
      <c r="F92" s="276"/>
      <c r="G92" s="276"/>
      <c r="H92" s="70"/>
      <c r="I92" s="278" t="s">
        <v>60</v>
      </c>
      <c r="J92" s="276"/>
      <c r="K92" s="276"/>
      <c r="L92" s="276"/>
      <c r="M92" s="276"/>
      <c r="N92" s="276"/>
      <c r="O92" s="276"/>
      <c r="P92" s="276"/>
      <c r="Q92" s="276"/>
      <c r="R92" s="276"/>
      <c r="S92" s="276"/>
      <c r="T92" s="276"/>
      <c r="U92" s="276"/>
      <c r="V92" s="276"/>
      <c r="W92" s="276"/>
      <c r="X92" s="276"/>
      <c r="Y92" s="276"/>
      <c r="Z92" s="276"/>
      <c r="AA92" s="276"/>
      <c r="AB92" s="276"/>
      <c r="AC92" s="276"/>
      <c r="AD92" s="276"/>
      <c r="AE92" s="276"/>
      <c r="AF92" s="276"/>
      <c r="AG92" s="277" t="s">
        <v>61</v>
      </c>
      <c r="AH92" s="276"/>
      <c r="AI92" s="276"/>
      <c r="AJ92" s="276"/>
      <c r="AK92" s="276"/>
      <c r="AL92" s="276"/>
      <c r="AM92" s="276"/>
      <c r="AN92" s="278" t="s">
        <v>62</v>
      </c>
      <c r="AO92" s="276"/>
      <c r="AP92" s="279"/>
      <c r="AQ92" s="71" t="s">
        <v>63</v>
      </c>
      <c r="AR92" s="37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3" t="s">
        <v>75</v>
      </c>
      <c r="BE92" s="73" t="s">
        <v>76</v>
      </c>
      <c r="BF92" s="74" t="s">
        <v>77</v>
      </c>
      <c r="BG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7"/>
      <c r="BG93" s="32"/>
    </row>
    <row r="94" spans="1:91" s="6" customFormat="1" ht="32.450000000000003" customHeight="1">
      <c r="B94" s="78"/>
      <c r="C94" s="79" t="s">
        <v>78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83">
        <f>ROUND(SUM(AG95:AG98),2)</f>
        <v>0</v>
      </c>
      <c r="AH94" s="283"/>
      <c r="AI94" s="283"/>
      <c r="AJ94" s="283"/>
      <c r="AK94" s="283"/>
      <c r="AL94" s="283"/>
      <c r="AM94" s="283"/>
      <c r="AN94" s="284">
        <f>SUM(AG94,AV94)</f>
        <v>0</v>
      </c>
      <c r="AO94" s="284"/>
      <c r="AP94" s="284"/>
      <c r="AQ94" s="82" t="s">
        <v>1</v>
      </c>
      <c r="AR94" s="83"/>
      <c r="AS94" s="84">
        <f>ROUND(SUM(AS95:AS98),2)</f>
        <v>0</v>
      </c>
      <c r="AT94" s="85">
        <f>ROUND(SUM(AT95:AT98),2)</f>
        <v>0</v>
      </c>
      <c r="AU94" s="86">
        <f>ROUND(SUM(AU95:AU98),2)</f>
        <v>0</v>
      </c>
      <c r="AV94" s="86">
        <f>ROUND(SUM(AX94:AY94),2)</f>
        <v>0</v>
      </c>
      <c r="AW94" s="87">
        <f>ROUND(SUM(AW95:AW98),5)</f>
        <v>0</v>
      </c>
      <c r="AX94" s="86">
        <f>ROUND(BB94*L29,2)</f>
        <v>0</v>
      </c>
      <c r="AY94" s="86">
        <f>ROUND(BC94*L30,2)</f>
        <v>0</v>
      </c>
      <c r="AZ94" s="86">
        <f>ROUND(BD94*L29,2)</f>
        <v>0</v>
      </c>
      <c r="BA94" s="86">
        <f>ROUND(BE94*L30,2)</f>
        <v>0</v>
      </c>
      <c r="BB94" s="86">
        <f>ROUND(SUM(BB95:BB98),2)</f>
        <v>0</v>
      </c>
      <c r="BC94" s="86">
        <f>ROUND(SUM(BC95:BC98),2)</f>
        <v>0</v>
      </c>
      <c r="BD94" s="86">
        <f>ROUND(SUM(BD95:BD98),2)</f>
        <v>0</v>
      </c>
      <c r="BE94" s="86">
        <f>ROUND(SUM(BE95:BE98),2)</f>
        <v>0</v>
      </c>
      <c r="BF94" s="88">
        <f>ROUND(SUM(BF95:BF98),2)</f>
        <v>0</v>
      </c>
      <c r="BS94" s="89" t="s">
        <v>79</v>
      </c>
      <c r="BT94" s="89" t="s">
        <v>80</v>
      </c>
      <c r="BU94" s="90" t="s">
        <v>81</v>
      </c>
      <c r="BV94" s="89" t="s">
        <v>82</v>
      </c>
      <c r="BW94" s="89" t="s">
        <v>6</v>
      </c>
      <c r="BX94" s="89" t="s">
        <v>83</v>
      </c>
      <c r="CL94" s="89" t="s">
        <v>20</v>
      </c>
    </row>
    <row r="95" spans="1:91" s="7" customFormat="1" ht="24.75" customHeight="1">
      <c r="A95" s="91" t="s">
        <v>84</v>
      </c>
      <c r="B95" s="92"/>
      <c r="C95" s="93"/>
      <c r="D95" s="280" t="s">
        <v>85</v>
      </c>
      <c r="E95" s="280"/>
      <c r="F95" s="280"/>
      <c r="G95" s="280"/>
      <c r="H95" s="280"/>
      <c r="I95" s="94"/>
      <c r="J95" s="280" t="s">
        <v>86</v>
      </c>
      <c r="K95" s="280"/>
      <c r="L95" s="280"/>
      <c r="M95" s="280"/>
      <c r="N95" s="280"/>
      <c r="O95" s="280"/>
      <c r="P95" s="280"/>
      <c r="Q95" s="280"/>
      <c r="R95" s="280"/>
      <c r="S95" s="280"/>
      <c r="T95" s="280"/>
      <c r="U95" s="280"/>
      <c r="V95" s="280"/>
      <c r="W95" s="280"/>
      <c r="X95" s="280"/>
      <c r="Y95" s="280"/>
      <c r="Z95" s="280"/>
      <c r="AA95" s="280"/>
      <c r="AB95" s="280"/>
      <c r="AC95" s="280"/>
      <c r="AD95" s="280"/>
      <c r="AE95" s="280"/>
      <c r="AF95" s="280"/>
      <c r="AG95" s="281">
        <f>'SO01 - Výměna kolejnic v ...'!K32</f>
        <v>0</v>
      </c>
      <c r="AH95" s="282"/>
      <c r="AI95" s="282"/>
      <c r="AJ95" s="282"/>
      <c r="AK95" s="282"/>
      <c r="AL95" s="282"/>
      <c r="AM95" s="282"/>
      <c r="AN95" s="281">
        <f>SUM(AG95,AV95)</f>
        <v>0</v>
      </c>
      <c r="AO95" s="282"/>
      <c r="AP95" s="282"/>
      <c r="AQ95" s="95" t="s">
        <v>87</v>
      </c>
      <c r="AR95" s="96"/>
      <c r="AS95" s="97">
        <f>'SO01 - Výměna kolejnic v ...'!K30</f>
        <v>0</v>
      </c>
      <c r="AT95" s="98">
        <f>'SO01 - Výměna kolejnic v ...'!K31</f>
        <v>0</v>
      </c>
      <c r="AU95" s="98">
        <v>0</v>
      </c>
      <c r="AV95" s="98">
        <f>ROUND(SUM(AX95:AY95),2)</f>
        <v>0</v>
      </c>
      <c r="AW95" s="99">
        <f>'SO01 - Výměna kolejnic v ...'!T119</f>
        <v>0</v>
      </c>
      <c r="AX95" s="98">
        <f>'SO01 - Výměna kolejnic v ...'!K35</f>
        <v>0</v>
      </c>
      <c r="AY95" s="98">
        <f>'SO01 - Výměna kolejnic v ...'!K36</f>
        <v>0</v>
      </c>
      <c r="AZ95" s="98">
        <f>'SO01 - Výměna kolejnic v ...'!K37</f>
        <v>0</v>
      </c>
      <c r="BA95" s="98">
        <f>'SO01 - Výměna kolejnic v ...'!K38</f>
        <v>0</v>
      </c>
      <c r="BB95" s="98">
        <f>'SO01 - Výměna kolejnic v ...'!F35</f>
        <v>0</v>
      </c>
      <c r="BC95" s="98">
        <f>'SO01 - Výměna kolejnic v ...'!F36</f>
        <v>0</v>
      </c>
      <c r="BD95" s="98">
        <f>'SO01 - Výměna kolejnic v ...'!F37</f>
        <v>0</v>
      </c>
      <c r="BE95" s="98">
        <f>'SO01 - Výměna kolejnic v ...'!F38</f>
        <v>0</v>
      </c>
      <c r="BF95" s="100">
        <f>'SO01 - Výměna kolejnic v ...'!F39</f>
        <v>0</v>
      </c>
      <c r="BT95" s="101" t="s">
        <v>88</v>
      </c>
      <c r="BV95" s="101" t="s">
        <v>82</v>
      </c>
      <c r="BW95" s="101" t="s">
        <v>89</v>
      </c>
      <c r="BX95" s="101" t="s">
        <v>6</v>
      </c>
      <c r="CL95" s="101" t="s">
        <v>20</v>
      </c>
      <c r="CM95" s="101" t="s">
        <v>90</v>
      </c>
    </row>
    <row r="96" spans="1:91" s="7" customFormat="1" ht="24.75" customHeight="1">
      <c r="A96" s="91" t="s">
        <v>84</v>
      </c>
      <c r="B96" s="92"/>
      <c r="C96" s="93"/>
      <c r="D96" s="280" t="s">
        <v>91</v>
      </c>
      <c r="E96" s="280"/>
      <c r="F96" s="280"/>
      <c r="G96" s="280"/>
      <c r="H96" s="280"/>
      <c r="I96" s="94"/>
      <c r="J96" s="280" t="s">
        <v>92</v>
      </c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81">
        <f>'SO02 - Výměna kolejnic v ...'!K32</f>
        <v>0</v>
      </c>
      <c r="AH96" s="282"/>
      <c r="AI96" s="282"/>
      <c r="AJ96" s="282"/>
      <c r="AK96" s="282"/>
      <c r="AL96" s="282"/>
      <c r="AM96" s="282"/>
      <c r="AN96" s="281">
        <f>SUM(AG96,AV96)</f>
        <v>0</v>
      </c>
      <c r="AO96" s="282"/>
      <c r="AP96" s="282"/>
      <c r="AQ96" s="95" t="s">
        <v>87</v>
      </c>
      <c r="AR96" s="96"/>
      <c r="AS96" s="97">
        <f>'SO02 - Výměna kolejnic v ...'!K30</f>
        <v>0</v>
      </c>
      <c r="AT96" s="98">
        <f>'SO02 - Výměna kolejnic v ...'!K31</f>
        <v>0</v>
      </c>
      <c r="AU96" s="98">
        <v>0</v>
      </c>
      <c r="AV96" s="98">
        <f>ROUND(SUM(AX96:AY96),2)</f>
        <v>0</v>
      </c>
      <c r="AW96" s="99">
        <f>'SO02 - Výměna kolejnic v ...'!T119</f>
        <v>0</v>
      </c>
      <c r="AX96" s="98">
        <f>'SO02 - Výměna kolejnic v ...'!K35</f>
        <v>0</v>
      </c>
      <c r="AY96" s="98">
        <f>'SO02 - Výměna kolejnic v ...'!K36</f>
        <v>0</v>
      </c>
      <c r="AZ96" s="98">
        <f>'SO02 - Výměna kolejnic v ...'!K37</f>
        <v>0</v>
      </c>
      <c r="BA96" s="98">
        <f>'SO02 - Výměna kolejnic v ...'!K38</f>
        <v>0</v>
      </c>
      <c r="BB96" s="98">
        <f>'SO02 - Výměna kolejnic v ...'!F35</f>
        <v>0</v>
      </c>
      <c r="BC96" s="98">
        <f>'SO02 - Výměna kolejnic v ...'!F36</f>
        <v>0</v>
      </c>
      <c r="BD96" s="98">
        <f>'SO02 - Výměna kolejnic v ...'!F37</f>
        <v>0</v>
      </c>
      <c r="BE96" s="98">
        <f>'SO02 - Výměna kolejnic v ...'!F38</f>
        <v>0</v>
      </c>
      <c r="BF96" s="100">
        <f>'SO02 - Výměna kolejnic v ...'!F39</f>
        <v>0</v>
      </c>
      <c r="BT96" s="101" t="s">
        <v>88</v>
      </c>
      <c r="BV96" s="101" t="s">
        <v>82</v>
      </c>
      <c r="BW96" s="101" t="s">
        <v>93</v>
      </c>
      <c r="BX96" s="101" t="s">
        <v>6</v>
      </c>
      <c r="CL96" s="101" t="s">
        <v>20</v>
      </c>
      <c r="CM96" s="101" t="s">
        <v>90</v>
      </c>
    </row>
    <row r="97" spans="1:91" s="7" customFormat="1" ht="24.75" customHeight="1">
      <c r="A97" s="91" t="s">
        <v>84</v>
      </c>
      <c r="B97" s="92"/>
      <c r="C97" s="93"/>
      <c r="D97" s="280" t="s">
        <v>94</v>
      </c>
      <c r="E97" s="280"/>
      <c r="F97" s="280"/>
      <c r="G97" s="280"/>
      <c r="H97" s="280"/>
      <c r="I97" s="94"/>
      <c r="J97" s="280" t="s">
        <v>95</v>
      </c>
      <c r="K97" s="280"/>
      <c r="L97" s="280"/>
      <c r="M97" s="280"/>
      <c r="N97" s="280"/>
      <c r="O97" s="280"/>
      <c r="P97" s="280"/>
      <c r="Q97" s="280"/>
      <c r="R97" s="280"/>
      <c r="S97" s="280"/>
      <c r="T97" s="280"/>
      <c r="U97" s="280"/>
      <c r="V97" s="280"/>
      <c r="W97" s="280"/>
      <c r="X97" s="280"/>
      <c r="Y97" s="280"/>
      <c r="Z97" s="280"/>
      <c r="AA97" s="280"/>
      <c r="AB97" s="280"/>
      <c r="AC97" s="280"/>
      <c r="AD97" s="280"/>
      <c r="AE97" s="280"/>
      <c r="AF97" s="280"/>
      <c r="AG97" s="281">
        <f>'SO03 - Výměna kolejnic v ...'!K32</f>
        <v>0</v>
      </c>
      <c r="AH97" s="282"/>
      <c r="AI97" s="282"/>
      <c r="AJ97" s="282"/>
      <c r="AK97" s="282"/>
      <c r="AL97" s="282"/>
      <c r="AM97" s="282"/>
      <c r="AN97" s="281">
        <f>SUM(AG97,AV97)</f>
        <v>0</v>
      </c>
      <c r="AO97" s="282"/>
      <c r="AP97" s="282"/>
      <c r="AQ97" s="95" t="s">
        <v>87</v>
      </c>
      <c r="AR97" s="96"/>
      <c r="AS97" s="97">
        <f>'SO03 - Výměna kolejnic v ...'!K30</f>
        <v>0</v>
      </c>
      <c r="AT97" s="98">
        <f>'SO03 - Výměna kolejnic v ...'!K31</f>
        <v>0</v>
      </c>
      <c r="AU97" s="98">
        <v>0</v>
      </c>
      <c r="AV97" s="98">
        <f>ROUND(SUM(AX97:AY97),2)</f>
        <v>0</v>
      </c>
      <c r="AW97" s="99">
        <f>'SO03 - Výměna kolejnic v ...'!T119</f>
        <v>0</v>
      </c>
      <c r="AX97" s="98">
        <f>'SO03 - Výměna kolejnic v ...'!K35</f>
        <v>0</v>
      </c>
      <c r="AY97" s="98">
        <f>'SO03 - Výměna kolejnic v ...'!K36</f>
        <v>0</v>
      </c>
      <c r="AZ97" s="98">
        <f>'SO03 - Výměna kolejnic v ...'!K37</f>
        <v>0</v>
      </c>
      <c r="BA97" s="98">
        <f>'SO03 - Výměna kolejnic v ...'!K38</f>
        <v>0</v>
      </c>
      <c r="BB97" s="98">
        <f>'SO03 - Výměna kolejnic v ...'!F35</f>
        <v>0</v>
      </c>
      <c r="BC97" s="98">
        <f>'SO03 - Výměna kolejnic v ...'!F36</f>
        <v>0</v>
      </c>
      <c r="BD97" s="98">
        <f>'SO03 - Výměna kolejnic v ...'!F37</f>
        <v>0</v>
      </c>
      <c r="BE97" s="98">
        <f>'SO03 - Výměna kolejnic v ...'!F38</f>
        <v>0</v>
      </c>
      <c r="BF97" s="100">
        <f>'SO03 - Výměna kolejnic v ...'!F39</f>
        <v>0</v>
      </c>
      <c r="BT97" s="101" t="s">
        <v>88</v>
      </c>
      <c r="BV97" s="101" t="s">
        <v>82</v>
      </c>
      <c r="BW97" s="101" t="s">
        <v>96</v>
      </c>
      <c r="BX97" s="101" t="s">
        <v>6</v>
      </c>
      <c r="CL97" s="101" t="s">
        <v>20</v>
      </c>
      <c r="CM97" s="101" t="s">
        <v>90</v>
      </c>
    </row>
    <row r="98" spans="1:91" s="7" customFormat="1" ht="16.5" customHeight="1">
      <c r="A98" s="91" t="s">
        <v>84</v>
      </c>
      <c r="B98" s="92"/>
      <c r="C98" s="93"/>
      <c r="D98" s="280" t="s">
        <v>97</v>
      </c>
      <c r="E98" s="280"/>
      <c r="F98" s="280"/>
      <c r="G98" s="280"/>
      <c r="H98" s="280"/>
      <c r="I98" s="94"/>
      <c r="J98" s="280" t="s">
        <v>98</v>
      </c>
      <c r="K98" s="280"/>
      <c r="L98" s="280"/>
      <c r="M98" s="280"/>
      <c r="N98" s="280"/>
      <c r="O98" s="280"/>
      <c r="P98" s="280"/>
      <c r="Q98" s="280"/>
      <c r="R98" s="280"/>
      <c r="S98" s="280"/>
      <c r="T98" s="280"/>
      <c r="U98" s="280"/>
      <c r="V98" s="280"/>
      <c r="W98" s="280"/>
      <c r="X98" s="280"/>
      <c r="Y98" s="280"/>
      <c r="Z98" s="280"/>
      <c r="AA98" s="280"/>
      <c r="AB98" s="280"/>
      <c r="AC98" s="280"/>
      <c r="AD98" s="280"/>
      <c r="AE98" s="280"/>
      <c r="AF98" s="280"/>
      <c r="AG98" s="281">
        <f>'VRN - soupis VRN'!K32</f>
        <v>0</v>
      </c>
      <c r="AH98" s="282"/>
      <c r="AI98" s="282"/>
      <c r="AJ98" s="282"/>
      <c r="AK98" s="282"/>
      <c r="AL98" s="282"/>
      <c r="AM98" s="282"/>
      <c r="AN98" s="281">
        <f>SUM(AG98,AV98)</f>
        <v>0</v>
      </c>
      <c r="AO98" s="282"/>
      <c r="AP98" s="282"/>
      <c r="AQ98" s="95" t="s">
        <v>87</v>
      </c>
      <c r="AR98" s="96"/>
      <c r="AS98" s="102">
        <f>'VRN - soupis VRN'!K30</f>
        <v>0</v>
      </c>
      <c r="AT98" s="103">
        <f>'VRN - soupis VRN'!K31</f>
        <v>0</v>
      </c>
      <c r="AU98" s="103">
        <v>0</v>
      </c>
      <c r="AV98" s="103">
        <f>ROUND(SUM(AX98:AY98),2)</f>
        <v>0</v>
      </c>
      <c r="AW98" s="104">
        <f>'VRN - soupis VRN'!T117</f>
        <v>0</v>
      </c>
      <c r="AX98" s="103">
        <f>'VRN - soupis VRN'!K35</f>
        <v>0</v>
      </c>
      <c r="AY98" s="103">
        <f>'VRN - soupis VRN'!K36</f>
        <v>0</v>
      </c>
      <c r="AZ98" s="103">
        <f>'VRN - soupis VRN'!K37</f>
        <v>0</v>
      </c>
      <c r="BA98" s="103">
        <f>'VRN - soupis VRN'!K38</f>
        <v>0</v>
      </c>
      <c r="BB98" s="103">
        <f>'VRN - soupis VRN'!F35</f>
        <v>0</v>
      </c>
      <c r="BC98" s="103">
        <f>'VRN - soupis VRN'!F36</f>
        <v>0</v>
      </c>
      <c r="BD98" s="103">
        <f>'VRN - soupis VRN'!F37</f>
        <v>0</v>
      </c>
      <c r="BE98" s="103">
        <f>'VRN - soupis VRN'!F38</f>
        <v>0</v>
      </c>
      <c r="BF98" s="105">
        <f>'VRN - soupis VRN'!F39</f>
        <v>0</v>
      </c>
      <c r="BT98" s="101" t="s">
        <v>88</v>
      </c>
      <c r="BV98" s="101" t="s">
        <v>82</v>
      </c>
      <c r="BW98" s="101" t="s">
        <v>99</v>
      </c>
      <c r="BX98" s="101" t="s">
        <v>6</v>
      </c>
      <c r="CL98" s="101" t="s">
        <v>20</v>
      </c>
      <c r="CM98" s="101" t="s">
        <v>90</v>
      </c>
    </row>
    <row r="99" spans="1:91" s="2" customFormat="1" ht="30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7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</row>
    <row r="100" spans="1:9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37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</row>
  </sheetData>
  <sheetProtection algorithmName="SHA-512" hashValue="UCsMgB6cazFg+J5QXAtLCc4sMJKT5+NAi4urTOKZL2jNMNO778ack4o28TwKvMSKds8khbcaW4U6vrSTwfwtSA==" saltValue="p2ijcrp+OZ3n7N5cMMGBkMDm70avUEYh0cg5mD/Ypt6VgZAiT1BgacG8Zaq04squurceryNQBz8lcMCZPRqK6Q==" spinCount="100000" sheet="1" objects="1" scenarios="1" formatColumns="0" formatRows="0"/>
  <mergeCells count="54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01 - Výměna kolejnic v ...'!C2" display="/"/>
    <hyperlink ref="A96" location="'SO02 - Výměna kolejnic v ...'!C2" display="/"/>
    <hyperlink ref="A97" location="'SO03 - Výměna kolejnic v ...'!C2" display="/"/>
    <hyperlink ref="A98" location="'VRN - soupis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topLeftCell="A127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T2" s="16" t="s">
        <v>89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90</v>
      </c>
    </row>
    <row r="4" spans="1:46" s="1" customFormat="1" ht="24.95" customHeight="1">
      <c r="B4" s="19"/>
      <c r="D4" s="110" t="s">
        <v>100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05" t="str">
        <f>'Rekapitulace stavby'!K6</f>
        <v>Výměna kolejnic v úseku Český Těšín - Albrechtice u Českého Těšína</v>
      </c>
      <c r="F7" s="306"/>
      <c r="G7" s="306"/>
      <c r="H7" s="306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101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7" t="s">
        <v>102</v>
      </c>
      <c r="F9" s="308"/>
      <c r="G9" s="308"/>
      <c r="H9" s="308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20</v>
      </c>
      <c r="G11" s="32"/>
      <c r="H11" s="32"/>
      <c r="I11" s="115" t="s">
        <v>21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23</v>
      </c>
      <c r="E12" s="32"/>
      <c r="F12" s="114" t="s">
        <v>24</v>
      </c>
      <c r="G12" s="32"/>
      <c r="H12" s="32"/>
      <c r="I12" s="115" t="s">
        <v>25</v>
      </c>
      <c r="J12" s="117" t="str">
        <f>'Rekapitulace stavby'!AN8</f>
        <v>25. 5. 2020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27</v>
      </c>
      <c r="E14" s="32"/>
      <c r="F14" s="32"/>
      <c r="G14" s="32"/>
      <c r="H14" s="32"/>
      <c r="I14" s="115" t="s">
        <v>28</v>
      </c>
      <c r="J14" s="116" t="s">
        <v>29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103</v>
      </c>
      <c r="F15" s="32"/>
      <c r="G15" s="32"/>
      <c r="H15" s="32"/>
      <c r="I15" s="115" t="s">
        <v>31</v>
      </c>
      <c r="J15" s="116" t="s">
        <v>32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33</v>
      </c>
      <c r="E17" s="32"/>
      <c r="F17" s="32"/>
      <c r="G17" s="32"/>
      <c r="H17" s="32"/>
      <c r="I17" s="115" t="s">
        <v>28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9" t="str">
        <f>'Rekapitulace stavby'!E14</f>
        <v>Vyplň údaj</v>
      </c>
      <c r="F18" s="310"/>
      <c r="G18" s="310"/>
      <c r="H18" s="310"/>
      <c r="I18" s="115" t="s">
        <v>31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35</v>
      </c>
      <c r="E20" s="32"/>
      <c r="F20" s="32"/>
      <c r="G20" s="32"/>
      <c r="H20" s="32"/>
      <c r="I20" s="115" t="s">
        <v>28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31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36</v>
      </c>
      <c r="E23" s="32"/>
      <c r="F23" s="32"/>
      <c r="G23" s="32"/>
      <c r="H23" s="32"/>
      <c r="I23" s="115" t="s">
        <v>28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31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37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104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105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38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40</v>
      </c>
      <c r="G34" s="32"/>
      <c r="H34" s="32"/>
      <c r="I34" s="128" t="s">
        <v>39</v>
      </c>
      <c r="J34" s="113"/>
      <c r="K34" s="127" t="s">
        <v>41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42</v>
      </c>
      <c r="E35" s="112" t="s">
        <v>43</v>
      </c>
      <c r="F35" s="124">
        <f>ROUND((SUM(BE119:BE194)),  2)</f>
        <v>0</v>
      </c>
      <c r="G35" s="32"/>
      <c r="H35" s="32"/>
      <c r="I35" s="130">
        <v>0.21</v>
      </c>
      <c r="J35" s="113"/>
      <c r="K35" s="124">
        <f>ROUND(((SUM(BE119:BE194))*I35),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44</v>
      </c>
      <c r="F36" s="124">
        <f>ROUND((SUM(BF119:BF194)),  2)</f>
        <v>0</v>
      </c>
      <c r="G36" s="32"/>
      <c r="H36" s="32"/>
      <c r="I36" s="130">
        <v>0.15</v>
      </c>
      <c r="J36" s="113"/>
      <c r="K36" s="124">
        <f>ROUND(((SUM(BF119:BF194))*I36),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45</v>
      </c>
      <c r="F37" s="124">
        <f>ROUND((SUM(BG119:BG194)),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46</v>
      </c>
      <c r="F38" s="124">
        <f>ROUND((SUM(BH119:BH194)),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47</v>
      </c>
      <c r="F39" s="124">
        <f>ROUND((SUM(BI119:BI194)),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48</v>
      </c>
      <c r="E41" s="133"/>
      <c r="F41" s="133"/>
      <c r="G41" s="134" t="s">
        <v>49</v>
      </c>
      <c r="H41" s="135" t="s">
        <v>50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51</v>
      </c>
      <c r="E50" s="140"/>
      <c r="F50" s="140"/>
      <c r="G50" s="139" t="s">
        <v>52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53</v>
      </c>
      <c r="E61" s="143"/>
      <c r="F61" s="144" t="s">
        <v>54</v>
      </c>
      <c r="G61" s="142" t="s">
        <v>53</v>
      </c>
      <c r="H61" s="143"/>
      <c r="I61" s="145"/>
      <c r="J61" s="146" t="s">
        <v>54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55</v>
      </c>
      <c r="E65" s="147"/>
      <c r="F65" s="147"/>
      <c r="G65" s="139" t="s">
        <v>56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53</v>
      </c>
      <c r="E76" s="143"/>
      <c r="F76" s="144" t="s">
        <v>54</v>
      </c>
      <c r="G76" s="142" t="s">
        <v>53</v>
      </c>
      <c r="H76" s="143"/>
      <c r="I76" s="145"/>
      <c r="J76" s="146" t="s">
        <v>54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106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2" t="str">
        <f>E7</f>
        <v>Výměna kolejnic v úseku Český Těšín - Albrechtice u Českého Těšína</v>
      </c>
      <c r="F85" s="313"/>
      <c r="G85" s="313"/>
      <c r="H85" s="313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101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64" t="str">
        <f>E9</f>
        <v>SO01 - Výměna kolejnic v úseku Český Těšín - Albrechtice u Českého Těšína 2TK.</v>
      </c>
      <c r="F87" s="314"/>
      <c r="G87" s="314"/>
      <c r="H87" s="314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23</v>
      </c>
      <c r="D89" s="34"/>
      <c r="E89" s="34"/>
      <c r="F89" s="26" t="str">
        <f>F12</f>
        <v xml:space="preserve"> </v>
      </c>
      <c r="G89" s="34"/>
      <c r="H89" s="34"/>
      <c r="I89" s="115" t="s">
        <v>25</v>
      </c>
      <c r="J89" s="117" t="str">
        <f>IF(J12="","",J12)</f>
        <v>25. 5. 2020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27</v>
      </c>
      <c r="D91" s="34"/>
      <c r="E91" s="34"/>
      <c r="F91" s="26" t="str">
        <f>E15</f>
        <v>Správa železnic s. o.OŘ Ostrava,ST Ostrava</v>
      </c>
      <c r="G91" s="34"/>
      <c r="H91" s="34"/>
      <c r="I91" s="115" t="s">
        <v>35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33</v>
      </c>
      <c r="D92" s="34"/>
      <c r="E92" s="34"/>
      <c r="F92" s="26" t="str">
        <f>IF(E18="","",E18)</f>
        <v>Vyplň údaj</v>
      </c>
      <c r="G92" s="34"/>
      <c r="H92" s="34"/>
      <c r="I92" s="115" t="s">
        <v>36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107</v>
      </c>
      <c r="D94" s="157"/>
      <c r="E94" s="157"/>
      <c r="F94" s="157"/>
      <c r="G94" s="157"/>
      <c r="H94" s="157"/>
      <c r="I94" s="158" t="s">
        <v>108</v>
      </c>
      <c r="J94" s="158" t="s">
        <v>109</v>
      </c>
      <c r="K94" s="159" t="s">
        <v>110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111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112</v>
      </c>
    </row>
    <row r="97" spans="1:31" s="9" customFormat="1" ht="24.95" customHeight="1">
      <c r="B97" s="162"/>
      <c r="C97" s="163"/>
      <c r="D97" s="164" t="s">
        <v>113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114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115</v>
      </c>
      <c r="E99" s="165"/>
      <c r="F99" s="165"/>
      <c r="G99" s="165"/>
      <c r="H99" s="165"/>
      <c r="I99" s="166">
        <f>Q150</f>
        <v>0</v>
      </c>
      <c r="J99" s="166">
        <f>R150</f>
        <v>0</v>
      </c>
      <c r="K99" s="167">
        <f>K150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116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312" t="str">
        <f>E7</f>
        <v>Výměna kolejnic v úseku Český Těšín - Albrechtice u Českého Těšína</v>
      </c>
      <c r="F109" s="313"/>
      <c r="G109" s="313"/>
      <c r="H109" s="313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101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64" t="str">
        <f>E9</f>
        <v>SO01 - Výměna kolejnic v úseku Český Těšín - Albrechtice u Českého Těšína 2TK.</v>
      </c>
      <c r="F111" s="314"/>
      <c r="G111" s="314"/>
      <c r="H111" s="314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23</v>
      </c>
      <c r="D113" s="34"/>
      <c r="E113" s="34"/>
      <c r="F113" s="26" t="str">
        <f>F12</f>
        <v xml:space="preserve"> </v>
      </c>
      <c r="G113" s="34"/>
      <c r="H113" s="34"/>
      <c r="I113" s="115" t="s">
        <v>25</v>
      </c>
      <c r="J113" s="117" t="str">
        <f>IF(J12="","",J12)</f>
        <v>25. 5. 2020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27</v>
      </c>
      <c r="D115" s="34"/>
      <c r="E115" s="34"/>
      <c r="F115" s="26" t="str">
        <f>E15</f>
        <v>Správa železnic s. o.OŘ Ostrava,ST Ostrava</v>
      </c>
      <c r="G115" s="34"/>
      <c r="H115" s="34"/>
      <c r="I115" s="115" t="s">
        <v>35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33</v>
      </c>
      <c r="D116" s="34"/>
      <c r="E116" s="34"/>
      <c r="F116" s="26" t="str">
        <f>IF(E18="","",E18)</f>
        <v>Vyplň údaj</v>
      </c>
      <c r="G116" s="34"/>
      <c r="H116" s="34"/>
      <c r="I116" s="115" t="s">
        <v>36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117</v>
      </c>
      <c r="D118" s="179" t="s">
        <v>63</v>
      </c>
      <c r="E118" s="179" t="s">
        <v>59</v>
      </c>
      <c r="F118" s="179" t="s">
        <v>60</v>
      </c>
      <c r="G118" s="179" t="s">
        <v>118</v>
      </c>
      <c r="H118" s="179" t="s">
        <v>119</v>
      </c>
      <c r="I118" s="180" t="s">
        <v>120</v>
      </c>
      <c r="J118" s="180" t="s">
        <v>121</v>
      </c>
      <c r="K118" s="179" t="s">
        <v>110</v>
      </c>
      <c r="L118" s="181" t="s">
        <v>122</v>
      </c>
      <c r="M118" s="182"/>
      <c r="N118" s="72" t="s">
        <v>1</v>
      </c>
      <c r="O118" s="73" t="s">
        <v>42</v>
      </c>
      <c r="P118" s="73" t="s">
        <v>123</v>
      </c>
      <c r="Q118" s="73" t="s">
        <v>124</v>
      </c>
      <c r="R118" s="73" t="s">
        <v>125</v>
      </c>
      <c r="S118" s="73" t="s">
        <v>126</v>
      </c>
      <c r="T118" s="73" t="s">
        <v>127</v>
      </c>
      <c r="U118" s="73" t="s">
        <v>128</v>
      </c>
      <c r="V118" s="73" t="s">
        <v>129</v>
      </c>
      <c r="W118" s="73" t="s">
        <v>130</v>
      </c>
      <c r="X118" s="74" t="s">
        <v>131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132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Q120+Q150</f>
        <v>0</v>
      </c>
      <c r="R119" s="185">
        <f>R120+R150</f>
        <v>0</v>
      </c>
      <c r="S119" s="76"/>
      <c r="T119" s="186">
        <f>T120+T150</f>
        <v>0</v>
      </c>
      <c r="U119" s="76"/>
      <c r="V119" s="186">
        <f>V120+V150</f>
        <v>172.24196000000001</v>
      </c>
      <c r="W119" s="76"/>
      <c r="X119" s="187">
        <f>X120+X150</f>
        <v>0</v>
      </c>
      <c r="Y119" s="32"/>
      <c r="Z119" s="32"/>
      <c r="AA119" s="32"/>
      <c r="AB119" s="32"/>
      <c r="AC119" s="32"/>
      <c r="AD119" s="32"/>
      <c r="AE119" s="32"/>
      <c r="AT119" s="16" t="s">
        <v>79</v>
      </c>
      <c r="AU119" s="16" t="s">
        <v>112</v>
      </c>
      <c r="BK119" s="188">
        <f>BK120+BK150</f>
        <v>0</v>
      </c>
    </row>
    <row r="120" spans="1:65" s="12" customFormat="1" ht="25.9" customHeight="1">
      <c r="B120" s="189"/>
      <c r="C120" s="190"/>
      <c r="D120" s="191" t="s">
        <v>79</v>
      </c>
      <c r="E120" s="192" t="s">
        <v>133</v>
      </c>
      <c r="F120" s="192" t="s">
        <v>134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170</v>
      </c>
      <c r="W120" s="197"/>
      <c r="X120" s="200">
        <f>X121</f>
        <v>0</v>
      </c>
      <c r="AR120" s="201" t="s">
        <v>88</v>
      </c>
      <c r="AT120" s="202" t="s">
        <v>79</v>
      </c>
      <c r="AU120" s="202" t="s">
        <v>80</v>
      </c>
      <c r="AY120" s="201" t="s">
        <v>135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79</v>
      </c>
      <c r="E121" s="204" t="s">
        <v>136</v>
      </c>
      <c r="F121" s="204" t="s">
        <v>137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SUM(Q122:Q149)</f>
        <v>0</v>
      </c>
      <c r="R121" s="198">
        <f>SUM(R122:R149)</f>
        <v>0</v>
      </c>
      <c r="S121" s="197"/>
      <c r="T121" s="199">
        <f>SUM(T122:T149)</f>
        <v>0</v>
      </c>
      <c r="U121" s="197"/>
      <c r="V121" s="199">
        <f>SUM(V122:V149)</f>
        <v>170</v>
      </c>
      <c r="W121" s="197"/>
      <c r="X121" s="200">
        <f>SUM(X122:X149)</f>
        <v>0</v>
      </c>
      <c r="AR121" s="201" t="s">
        <v>88</v>
      </c>
      <c r="AT121" s="202" t="s">
        <v>79</v>
      </c>
      <c r="AU121" s="202" t="s">
        <v>88</v>
      </c>
      <c r="AY121" s="201" t="s">
        <v>135</v>
      </c>
      <c r="BK121" s="203">
        <f>SUM(BK122:BK149)</f>
        <v>0</v>
      </c>
    </row>
    <row r="122" spans="1:65" s="2" customFormat="1" ht="21.75" customHeight="1">
      <c r="A122" s="32"/>
      <c r="B122" s="33"/>
      <c r="C122" s="206" t="s">
        <v>88</v>
      </c>
      <c r="D122" s="206" t="s">
        <v>138</v>
      </c>
      <c r="E122" s="207" t="s">
        <v>139</v>
      </c>
      <c r="F122" s="208" t="s">
        <v>140</v>
      </c>
      <c r="G122" s="209" t="s">
        <v>141</v>
      </c>
      <c r="H122" s="210">
        <v>100</v>
      </c>
      <c r="I122" s="211"/>
      <c r="J122" s="211"/>
      <c r="K122" s="212">
        <f>ROUND(P122*H122,2)</f>
        <v>0</v>
      </c>
      <c r="L122" s="208" t="s">
        <v>142</v>
      </c>
      <c r="M122" s="37"/>
      <c r="N122" s="213" t="s">
        <v>1</v>
      </c>
      <c r="O122" s="214" t="s">
        <v>43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1.7</v>
      </c>
      <c r="V122" s="216">
        <f>U122*H122</f>
        <v>170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143</v>
      </c>
      <c r="AT122" s="218" t="s">
        <v>138</v>
      </c>
      <c r="AU122" s="218" t="s">
        <v>90</v>
      </c>
      <c r="AY122" s="16" t="s">
        <v>135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88</v>
      </c>
      <c r="BK122" s="219">
        <f>ROUND(P122*H122,2)</f>
        <v>0</v>
      </c>
      <c r="BL122" s="16" t="s">
        <v>143</v>
      </c>
      <c r="BM122" s="218" t="s">
        <v>144</v>
      </c>
    </row>
    <row r="123" spans="1:65" s="2" customFormat="1" ht="21.75" customHeight="1">
      <c r="A123" s="32"/>
      <c r="B123" s="33"/>
      <c r="C123" s="206" t="s">
        <v>90</v>
      </c>
      <c r="D123" s="206" t="s">
        <v>138</v>
      </c>
      <c r="E123" s="207" t="s">
        <v>145</v>
      </c>
      <c r="F123" s="208" t="s">
        <v>146</v>
      </c>
      <c r="G123" s="209" t="s">
        <v>147</v>
      </c>
      <c r="H123" s="210">
        <v>1.65</v>
      </c>
      <c r="I123" s="211"/>
      <c r="J123" s="211"/>
      <c r="K123" s="212">
        <f>ROUND(P123*H123,2)</f>
        <v>0</v>
      </c>
      <c r="L123" s="208" t="s">
        <v>142</v>
      </c>
      <c r="M123" s="37"/>
      <c r="N123" s="213" t="s">
        <v>1</v>
      </c>
      <c r="O123" s="214" t="s">
        <v>43</v>
      </c>
      <c r="P123" s="215">
        <f>I123+J123</f>
        <v>0</v>
      </c>
      <c r="Q123" s="215">
        <f>ROUND(I123*H123,2)</f>
        <v>0</v>
      </c>
      <c r="R123" s="215">
        <f>ROUND(J123*H123,2)</f>
        <v>0</v>
      </c>
      <c r="S123" s="68"/>
      <c r="T123" s="216">
        <f>S123*H123</f>
        <v>0</v>
      </c>
      <c r="U123" s="216">
        <v>0</v>
      </c>
      <c r="V123" s="216">
        <f>U123*H123</f>
        <v>0</v>
      </c>
      <c r="W123" s="216">
        <v>0</v>
      </c>
      <c r="X123" s="217">
        <f>W123*H123</f>
        <v>0</v>
      </c>
      <c r="Y123" s="32"/>
      <c r="Z123" s="32"/>
      <c r="AA123" s="32"/>
      <c r="AB123" s="32"/>
      <c r="AC123" s="32"/>
      <c r="AD123" s="32"/>
      <c r="AE123" s="32"/>
      <c r="AR123" s="218" t="s">
        <v>143</v>
      </c>
      <c r="AT123" s="218" t="s">
        <v>138</v>
      </c>
      <c r="AU123" s="218" t="s">
        <v>90</v>
      </c>
      <c r="AY123" s="16" t="s">
        <v>135</v>
      </c>
      <c r="BE123" s="219">
        <f>IF(O123="základní",K123,0)</f>
        <v>0</v>
      </c>
      <c r="BF123" s="219">
        <f>IF(O123="snížená",K123,0)</f>
        <v>0</v>
      </c>
      <c r="BG123" s="219">
        <f>IF(O123="zákl. přenesená",K123,0)</f>
        <v>0</v>
      </c>
      <c r="BH123" s="219">
        <f>IF(O123="sníž. přenesená",K123,0)</f>
        <v>0</v>
      </c>
      <c r="BI123" s="219">
        <f>IF(O123="nulová",K123,0)</f>
        <v>0</v>
      </c>
      <c r="BJ123" s="16" t="s">
        <v>88</v>
      </c>
      <c r="BK123" s="219">
        <f>ROUND(P123*H123,2)</f>
        <v>0</v>
      </c>
      <c r="BL123" s="16" t="s">
        <v>143</v>
      </c>
      <c r="BM123" s="218" t="s">
        <v>148</v>
      </c>
    </row>
    <row r="124" spans="1:65" s="2" customFormat="1" ht="19.5">
      <c r="A124" s="32"/>
      <c r="B124" s="33"/>
      <c r="C124" s="34"/>
      <c r="D124" s="220" t="s">
        <v>149</v>
      </c>
      <c r="E124" s="34"/>
      <c r="F124" s="221" t="s">
        <v>150</v>
      </c>
      <c r="G124" s="34"/>
      <c r="H124" s="34"/>
      <c r="I124" s="113"/>
      <c r="J124" s="113"/>
      <c r="K124" s="34"/>
      <c r="L124" s="34"/>
      <c r="M124" s="37"/>
      <c r="N124" s="222"/>
      <c r="O124" s="223"/>
      <c r="P124" s="68"/>
      <c r="Q124" s="68"/>
      <c r="R124" s="68"/>
      <c r="S124" s="68"/>
      <c r="T124" s="68"/>
      <c r="U124" s="68"/>
      <c r="V124" s="68"/>
      <c r="W124" s="68"/>
      <c r="X124" s="69"/>
      <c r="Y124" s="32"/>
      <c r="Z124" s="32"/>
      <c r="AA124" s="32"/>
      <c r="AB124" s="32"/>
      <c r="AC124" s="32"/>
      <c r="AD124" s="32"/>
      <c r="AE124" s="32"/>
      <c r="AT124" s="16" t="s">
        <v>149</v>
      </c>
      <c r="AU124" s="16" t="s">
        <v>90</v>
      </c>
    </row>
    <row r="125" spans="1:65" s="2" customFormat="1" ht="21.75" customHeight="1">
      <c r="A125" s="32"/>
      <c r="B125" s="33"/>
      <c r="C125" s="206" t="s">
        <v>151</v>
      </c>
      <c r="D125" s="206" t="s">
        <v>138</v>
      </c>
      <c r="E125" s="207" t="s">
        <v>152</v>
      </c>
      <c r="F125" s="208" t="s">
        <v>153</v>
      </c>
      <c r="G125" s="209" t="s">
        <v>154</v>
      </c>
      <c r="H125" s="210">
        <v>2</v>
      </c>
      <c r="I125" s="211"/>
      <c r="J125" s="211"/>
      <c r="K125" s="212">
        <f>ROUND(P125*H125,2)</f>
        <v>0</v>
      </c>
      <c r="L125" s="208" t="s">
        <v>142</v>
      </c>
      <c r="M125" s="37"/>
      <c r="N125" s="213" t="s">
        <v>1</v>
      </c>
      <c r="O125" s="214" t="s">
        <v>43</v>
      </c>
      <c r="P125" s="215">
        <f>I125+J125</f>
        <v>0</v>
      </c>
      <c r="Q125" s="215">
        <f>ROUND(I125*H125,2)</f>
        <v>0</v>
      </c>
      <c r="R125" s="215">
        <f>ROUND(J125*H125,2)</f>
        <v>0</v>
      </c>
      <c r="S125" s="68"/>
      <c r="T125" s="216">
        <f>S125*H125</f>
        <v>0</v>
      </c>
      <c r="U125" s="216">
        <v>0</v>
      </c>
      <c r="V125" s="216">
        <f>U125*H125</f>
        <v>0</v>
      </c>
      <c r="W125" s="216">
        <v>0</v>
      </c>
      <c r="X125" s="217">
        <f>W125*H125</f>
        <v>0</v>
      </c>
      <c r="Y125" s="32"/>
      <c r="Z125" s="32"/>
      <c r="AA125" s="32"/>
      <c r="AB125" s="32"/>
      <c r="AC125" s="32"/>
      <c r="AD125" s="32"/>
      <c r="AE125" s="32"/>
      <c r="AR125" s="218" t="s">
        <v>143</v>
      </c>
      <c r="AT125" s="218" t="s">
        <v>138</v>
      </c>
      <c r="AU125" s="218" t="s">
        <v>90</v>
      </c>
      <c r="AY125" s="16" t="s">
        <v>135</v>
      </c>
      <c r="BE125" s="219">
        <f>IF(O125="základní",K125,0)</f>
        <v>0</v>
      </c>
      <c r="BF125" s="219">
        <f>IF(O125="snížená",K125,0)</f>
        <v>0</v>
      </c>
      <c r="BG125" s="219">
        <f>IF(O125="zákl. přenesená",K125,0)</f>
        <v>0</v>
      </c>
      <c r="BH125" s="219">
        <f>IF(O125="sníž. přenesená",K125,0)</f>
        <v>0</v>
      </c>
      <c r="BI125" s="219">
        <f>IF(O125="nulová",K125,0)</f>
        <v>0</v>
      </c>
      <c r="BJ125" s="16" t="s">
        <v>88</v>
      </c>
      <c r="BK125" s="219">
        <f>ROUND(P125*H125,2)</f>
        <v>0</v>
      </c>
      <c r="BL125" s="16" t="s">
        <v>143</v>
      </c>
      <c r="BM125" s="218" t="s">
        <v>155</v>
      </c>
    </row>
    <row r="126" spans="1:65" s="2" customFormat="1" ht="19.5">
      <c r="A126" s="32"/>
      <c r="B126" s="33"/>
      <c r="C126" s="34"/>
      <c r="D126" s="220" t="s">
        <v>149</v>
      </c>
      <c r="E126" s="34"/>
      <c r="F126" s="221" t="s">
        <v>156</v>
      </c>
      <c r="G126" s="34"/>
      <c r="H126" s="34"/>
      <c r="I126" s="113"/>
      <c r="J126" s="113"/>
      <c r="K126" s="34"/>
      <c r="L126" s="34"/>
      <c r="M126" s="37"/>
      <c r="N126" s="222"/>
      <c r="O126" s="223"/>
      <c r="P126" s="68"/>
      <c r="Q126" s="68"/>
      <c r="R126" s="68"/>
      <c r="S126" s="68"/>
      <c r="T126" s="68"/>
      <c r="U126" s="68"/>
      <c r="V126" s="68"/>
      <c r="W126" s="68"/>
      <c r="X126" s="69"/>
      <c r="Y126" s="32"/>
      <c r="Z126" s="32"/>
      <c r="AA126" s="32"/>
      <c r="AB126" s="32"/>
      <c r="AC126" s="32"/>
      <c r="AD126" s="32"/>
      <c r="AE126" s="32"/>
      <c r="AT126" s="16" t="s">
        <v>149</v>
      </c>
      <c r="AU126" s="16" t="s">
        <v>90</v>
      </c>
    </row>
    <row r="127" spans="1:65" s="2" customFormat="1" ht="21.75" customHeight="1">
      <c r="A127" s="32"/>
      <c r="B127" s="33"/>
      <c r="C127" s="206" t="s">
        <v>143</v>
      </c>
      <c r="D127" s="206" t="s">
        <v>138</v>
      </c>
      <c r="E127" s="207" t="s">
        <v>157</v>
      </c>
      <c r="F127" s="208" t="s">
        <v>158</v>
      </c>
      <c r="G127" s="209" t="s">
        <v>154</v>
      </c>
      <c r="H127" s="210">
        <v>2</v>
      </c>
      <c r="I127" s="211"/>
      <c r="J127" s="211"/>
      <c r="K127" s="212">
        <f>ROUND(P127*H127,2)</f>
        <v>0</v>
      </c>
      <c r="L127" s="208" t="s">
        <v>142</v>
      </c>
      <c r="M127" s="37"/>
      <c r="N127" s="213" t="s">
        <v>1</v>
      </c>
      <c r="O127" s="214" t="s">
        <v>43</v>
      </c>
      <c r="P127" s="215">
        <f>I127+J127</f>
        <v>0</v>
      </c>
      <c r="Q127" s="215">
        <f>ROUND(I127*H127,2)</f>
        <v>0</v>
      </c>
      <c r="R127" s="215">
        <f>ROUND(J127*H127,2)</f>
        <v>0</v>
      </c>
      <c r="S127" s="68"/>
      <c r="T127" s="216">
        <f>S127*H127</f>
        <v>0</v>
      </c>
      <c r="U127" s="216">
        <v>0</v>
      </c>
      <c r="V127" s="216">
        <f>U127*H127</f>
        <v>0</v>
      </c>
      <c r="W127" s="216">
        <v>0</v>
      </c>
      <c r="X127" s="217">
        <f>W127*H127</f>
        <v>0</v>
      </c>
      <c r="Y127" s="32"/>
      <c r="Z127" s="32"/>
      <c r="AA127" s="32"/>
      <c r="AB127" s="32"/>
      <c r="AC127" s="32"/>
      <c r="AD127" s="32"/>
      <c r="AE127" s="32"/>
      <c r="AR127" s="218" t="s">
        <v>143</v>
      </c>
      <c r="AT127" s="218" t="s">
        <v>138</v>
      </c>
      <c r="AU127" s="218" t="s">
        <v>90</v>
      </c>
      <c r="AY127" s="16" t="s">
        <v>135</v>
      </c>
      <c r="BE127" s="219">
        <f>IF(O127="základní",K127,0)</f>
        <v>0</v>
      </c>
      <c r="BF127" s="219">
        <f>IF(O127="snížená",K127,0)</f>
        <v>0</v>
      </c>
      <c r="BG127" s="219">
        <f>IF(O127="zákl. přenesená",K127,0)</f>
        <v>0</v>
      </c>
      <c r="BH127" s="219">
        <f>IF(O127="sníž. přenesená",K127,0)</f>
        <v>0</v>
      </c>
      <c r="BI127" s="219">
        <f>IF(O127="nulová",K127,0)</f>
        <v>0</v>
      </c>
      <c r="BJ127" s="16" t="s">
        <v>88</v>
      </c>
      <c r="BK127" s="219">
        <f>ROUND(P127*H127,2)</f>
        <v>0</v>
      </c>
      <c r="BL127" s="16" t="s">
        <v>143</v>
      </c>
      <c r="BM127" s="218" t="s">
        <v>159</v>
      </c>
    </row>
    <row r="128" spans="1:65" s="2" customFormat="1" ht="19.5">
      <c r="A128" s="32"/>
      <c r="B128" s="33"/>
      <c r="C128" s="34"/>
      <c r="D128" s="220" t="s">
        <v>149</v>
      </c>
      <c r="E128" s="34"/>
      <c r="F128" s="221" t="s">
        <v>156</v>
      </c>
      <c r="G128" s="34"/>
      <c r="H128" s="34"/>
      <c r="I128" s="113"/>
      <c r="J128" s="113"/>
      <c r="K128" s="34"/>
      <c r="L128" s="34"/>
      <c r="M128" s="37"/>
      <c r="N128" s="222"/>
      <c r="O128" s="223"/>
      <c r="P128" s="68"/>
      <c r="Q128" s="68"/>
      <c r="R128" s="68"/>
      <c r="S128" s="68"/>
      <c r="T128" s="68"/>
      <c r="U128" s="68"/>
      <c r="V128" s="68"/>
      <c r="W128" s="68"/>
      <c r="X128" s="69"/>
      <c r="Y128" s="32"/>
      <c r="Z128" s="32"/>
      <c r="AA128" s="32"/>
      <c r="AB128" s="32"/>
      <c r="AC128" s="32"/>
      <c r="AD128" s="32"/>
      <c r="AE128" s="32"/>
      <c r="AT128" s="16" t="s">
        <v>149</v>
      </c>
      <c r="AU128" s="16" t="s">
        <v>90</v>
      </c>
    </row>
    <row r="129" spans="1:65" s="2" customFormat="1" ht="21.75" customHeight="1">
      <c r="A129" s="32"/>
      <c r="B129" s="33"/>
      <c r="C129" s="206" t="s">
        <v>136</v>
      </c>
      <c r="D129" s="206" t="s">
        <v>138</v>
      </c>
      <c r="E129" s="207" t="s">
        <v>160</v>
      </c>
      <c r="F129" s="208" t="s">
        <v>161</v>
      </c>
      <c r="G129" s="209" t="s">
        <v>154</v>
      </c>
      <c r="H129" s="210">
        <v>2</v>
      </c>
      <c r="I129" s="211"/>
      <c r="J129" s="211"/>
      <c r="K129" s="212">
        <f>ROUND(P129*H129,2)</f>
        <v>0</v>
      </c>
      <c r="L129" s="208" t="s">
        <v>142</v>
      </c>
      <c r="M129" s="37"/>
      <c r="N129" s="213" t="s">
        <v>1</v>
      </c>
      <c r="O129" s="214" t="s">
        <v>43</v>
      </c>
      <c r="P129" s="215">
        <f>I129+J129</f>
        <v>0</v>
      </c>
      <c r="Q129" s="215">
        <f>ROUND(I129*H129,2)</f>
        <v>0</v>
      </c>
      <c r="R129" s="215">
        <f>ROUND(J129*H129,2)</f>
        <v>0</v>
      </c>
      <c r="S129" s="68"/>
      <c r="T129" s="216">
        <f>S129*H129</f>
        <v>0</v>
      </c>
      <c r="U129" s="216">
        <v>0</v>
      </c>
      <c r="V129" s="216">
        <f>U129*H129</f>
        <v>0</v>
      </c>
      <c r="W129" s="216">
        <v>0</v>
      </c>
      <c r="X129" s="217">
        <f>W129*H129</f>
        <v>0</v>
      </c>
      <c r="Y129" s="32"/>
      <c r="Z129" s="32"/>
      <c r="AA129" s="32"/>
      <c r="AB129" s="32"/>
      <c r="AC129" s="32"/>
      <c r="AD129" s="32"/>
      <c r="AE129" s="32"/>
      <c r="AR129" s="218" t="s">
        <v>143</v>
      </c>
      <c r="AT129" s="218" t="s">
        <v>138</v>
      </c>
      <c r="AU129" s="218" t="s">
        <v>90</v>
      </c>
      <c r="AY129" s="16" t="s">
        <v>135</v>
      </c>
      <c r="BE129" s="219">
        <f>IF(O129="základní",K129,0)</f>
        <v>0</v>
      </c>
      <c r="BF129" s="219">
        <f>IF(O129="snížená",K129,0)</f>
        <v>0</v>
      </c>
      <c r="BG129" s="219">
        <f>IF(O129="zákl. přenesená",K129,0)</f>
        <v>0</v>
      </c>
      <c r="BH129" s="219">
        <f>IF(O129="sníž. přenesená",K129,0)</f>
        <v>0</v>
      </c>
      <c r="BI129" s="219">
        <f>IF(O129="nulová",K129,0)</f>
        <v>0</v>
      </c>
      <c r="BJ129" s="16" t="s">
        <v>88</v>
      </c>
      <c r="BK129" s="219">
        <f>ROUND(P129*H129,2)</f>
        <v>0</v>
      </c>
      <c r="BL129" s="16" t="s">
        <v>143</v>
      </c>
      <c r="BM129" s="218" t="s">
        <v>162</v>
      </c>
    </row>
    <row r="130" spans="1:65" s="2" customFormat="1" ht="21.75" customHeight="1">
      <c r="A130" s="32"/>
      <c r="B130" s="33"/>
      <c r="C130" s="206" t="s">
        <v>163</v>
      </c>
      <c r="D130" s="206" t="s">
        <v>138</v>
      </c>
      <c r="E130" s="207" t="s">
        <v>164</v>
      </c>
      <c r="F130" s="208" t="s">
        <v>165</v>
      </c>
      <c r="G130" s="209" t="s">
        <v>154</v>
      </c>
      <c r="H130" s="210">
        <v>50</v>
      </c>
      <c r="I130" s="211"/>
      <c r="J130" s="211"/>
      <c r="K130" s="212">
        <f>ROUND(P130*H130,2)</f>
        <v>0</v>
      </c>
      <c r="L130" s="208" t="s">
        <v>142</v>
      </c>
      <c r="M130" s="37"/>
      <c r="N130" s="213" t="s">
        <v>1</v>
      </c>
      <c r="O130" s="214" t="s">
        <v>43</v>
      </c>
      <c r="P130" s="215">
        <f>I130+J130</f>
        <v>0</v>
      </c>
      <c r="Q130" s="215">
        <f>ROUND(I130*H130,2)</f>
        <v>0</v>
      </c>
      <c r="R130" s="215">
        <f>ROUND(J130*H130,2)</f>
        <v>0</v>
      </c>
      <c r="S130" s="68"/>
      <c r="T130" s="216">
        <f>S130*H130</f>
        <v>0</v>
      </c>
      <c r="U130" s="216">
        <v>0</v>
      </c>
      <c r="V130" s="216">
        <f>U130*H130</f>
        <v>0</v>
      </c>
      <c r="W130" s="216">
        <v>0</v>
      </c>
      <c r="X130" s="217">
        <f>W130*H130</f>
        <v>0</v>
      </c>
      <c r="Y130" s="32"/>
      <c r="Z130" s="32"/>
      <c r="AA130" s="32"/>
      <c r="AB130" s="32"/>
      <c r="AC130" s="32"/>
      <c r="AD130" s="32"/>
      <c r="AE130" s="32"/>
      <c r="AR130" s="218" t="s">
        <v>143</v>
      </c>
      <c r="AT130" s="218" t="s">
        <v>138</v>
      </c>
      <c r="AU130" s="218" t="s">
        <v>90</v>
      </c>
      <c r="AY130" s="16" t="s">
        <v>135</v>
      </c>
      <c r="BE130" s="219">
        <f>IF(O130="základní",K130,0)</f>
        <v>0</v>
      </c>
      <c r="BF130" s="219">
        <f>IF(O130="snížená",K130,0)</f>
        <v>0</v>
      </c>
      <c r="BG130" s="219">
        <f>IF(O130="zákl. přenesená",K130,0)</f>
        <v>0</v>
      </c>
      <c r="BH130" s="219">
        <f>IF(O130="sníž. přenesená",K130,0)</f>
        <v>0</v>
      </c>
      <c r="BI130" s="219">
        <f>IF(O130="nulová",K130,0)</f>
        <v>0</v>
      </c>
      <c r="BJ130" s="16" t="s">
        <v>88</v>
      </c>
      <c r="BK130" s="219">
        <f>ROUND(P130*H130,2)</f>
        <v>0</v>
      </c>
      <c r="BL130" s="16" t="s">
        <v>143</v>
      </c>
      <c r="BM130" s="218" t="s">
        <v>166</v>
      </c>
    </row>
    <row r="131" spans="1:65" s="2" customFormat="1" ht="21.75" customHeight="1">
      <c r="A131" s="32"/>
      <c r="B131" s="33"/>
      <c r="C131" s="206" t="s">
        <v>167</v>
      </c>
      <c r="D131" s="206" t="s">
        <v>138</v>
      </c>
      <c r="E131" s="207" t="s">
        <v>168</v>
      </c>
      <c r="F131" s="208" t="s">
        <v>169</v>
      </c>
      <c r="G131" s="209" t="s">
        <v>170</v>
      </c>
      <c r="H131" s="210">
        <v>2160</v>
      </c>
      <c r="I131" s="211"/>
      <c r="J131" s="211"/>
      <c r="K131" s="212">
        <f>ROUND(P131*H131,2)</f>
        <v>0</v>
      </c>
      <c r="L131" s="208" t="s">
        <v>142</v>
      </c>
      <c r="M131" s="37"/>
      <c r="N131" s="213" t="s">
        <v>1</v>
      </c>
      <c r="O131" s="214" t="s">
        <v>43</v>
      </c>
      <c r="P131" s="215">
        <f>I131+J131</f>
        <v>0</v>
      </c>
      <c r="Q131" s="215">
        <f>ROUND(I131*H131,2)</f>
        <v>0</v>
      </c>
      <c r="R131" s="215">
        <f>ROUND(J131*H131,2)</f>
        <v>0</v>
      </c>
      <c r="S131" s="68"/>
      <c r="T131" s="216">
        <f>S131*H131</f>
        <v>0</v>
      </c>
      <c r="U131" s="216">
        <v>0</v>
      </c>
      <c r="V131" s="216">
        <f>U131*H131</f>
        <v>0</v>
      </c>
      <c r="W131" s="216">
        <v>0</v>
      </c>
      <c r="X131" s="217">
        <f>W131*H131</f>
        <v>0</v>
      </c>
      <c r="Y131" s="32"/>
      <c r="Z131" s="32"/>
      <c r="AA131" s="32"/>
      <c r="AB131" s="32"/>
      <c r="AC131" s="32"/>
      <c r="AD131" s="32"/>
      <c r="AE131" s="32"/>
      <c r="AR131" s="218" t="s">
        <v>143</v>
      </c>
      <c r="AT131" s="218" t="s">
        <v>138</v>
      </c>
      <c r="AU131" s="218" t="s">
        <v>90</v>
      </c>
      <c r="AY131" s="16" t="s">
        <v>135</v>
      </c>
      <c r="BE131" s="219">
        <f>IF(O131="základní",K131,0)</f>
        <v>0</v>
      </c>
      <c r="BF131" s="219">
        <f>IF(O131="snížená",K131,0)</f>
        <v>0</v>
      </c>
      <c r="BG131" s="219">
        <f>IF(O131="zákl. přenesená",K131,0)</f>
        <v>0</v>
      </c>
      <c r="BH131" s="219">
        <f>IF(O131="sníž. přenesená",K131,0)</f>
        <v>0</v>
      </c>
      <c r="BI131" s="219">
        <f>IF(O131="nulová",K131,0)</f>
        <v>0</v>
      </c>
      <c r="BJ131" s="16" t="s">
        <v>88</v>
      </c>
      <c r="BK131" s="219">
        <f>ROUND(P131*H131,2)</f>
        <v>0</v>
      </c>
      <c r="BL131" s="16" t="s">
        <v>143</v>
      </c>
      <c r="BM131" s="218" t="s">
        <v>171</v>
      </c>
    </row>
    <row r="132" spans="1:65" s="2" customFormat="1" ht="19.5">
      <c r="A132" s="32"/>
      <c r="B132" s="33"/>
      <c r="C132" s="34"/>
      <c r="D132" s="220" t="s">
        <v>149</v>
      </c>
      <c r="E132" s="34"/>
      <c r="F132" s="221" t="s">
        <v>172</v>
      </c>
      <c r="G132" s="34"/>
      <c r="H132" s="34"/>
      <c r="I132" s="113"/>
      <c r="J132" s="113"/>
      <c r="K132" s="34"/>
      <c r="L132" s="34"/>
      <c r="M132" s="37"/>
      <c r="N132" s="222"/>
      <c r="O132" s="223"/>
      <c r="P132" s="68"/>
      <c r="Q132" s="68"/>
      <c r="R132" s="68"/>
      <c r="S132" s="68"/>
      <c r="T132" s="68"/>
      <c r="U132" s="68"/>
      <c r="V132" s="68"/>
      <c r="W132" s="68"/>
      <c r="X132" s="69"/>
      <c r="Y132" s="32"/>
      <c r="Z132" s="32"/>
      <c r="AA132" s="32"/>
      <c r="AB132" s="32"/>
      <c r="AC132" s="32"/>
      <c r="AD132" s="32"/>
      <c r="AE132" s="32"/>
      <c r="AT132" s="16" t="s">
        <v>149</v>
      </c>
      <c r="AU132" s="16" t="s">
        <v>90</v>
      </c>
    </row>
    <row r="133" spans="1:65" s="2" customFormat="1" ht="21.75" customHeight="1">
      <c r="A133" s="32"/>
      <c r="B133" s="33"/>
      <c r="C133" s="206" t="s">
        <v>173</v>
      </c>
      <c r="D133" s="206" t="s">
        <v>138</v>
      </c>
      <c r="E133" s="207" t="s">
        <v>174</v>
      </c>
      <c r="F133" s="208" t="s">
        <v>175</v>
      </c>
      <c r="G133" s="209" t="s">
        <v>154</v>
      </c>
      <c r="H133" s="210">
        <v>100</v>
      </c>
      <c r="I133" s="211"/>
      <c r="J133" s="211"/>
      <c r="K133" s="212">
        <f>ROUND(P133*H133,2)</f>
        <v>0</v>
      </c>
      <c r="L133" s="208" t="s">
        <v>142</v>
      </c>
      <c r="M133" s="37"/>
      <c r="N133" s="213" t="s">
        <v>1</v>
      </c>
      <c r="O133" s="214" t="s">
        <v>43</v>
      </c>
      <c r="P133" s="215">
        <f>I133+J133</f>
        <v>0</v>
      </c>
      <c r="Q133" s="215">
        <f>ROUND(I133*H133,2)</f>
        <v>0</v>
      </c>
      <c r="R133" s="215">
        <f>ROUND(J133*H133,2)</f>
        <v>0</v>
      </c>
      <c r="S133" s="68"/>
      <c r="T133" s="216">
        <f>S133*H133</f>
        <v>0</v>
      </c>
      <c r="U133" s="216">
        <v>0</v>
      </c>
      <c r="V133" s="216">
        <f>U133*H133</f>
        <v>0</v>
      </c>
      <c r="W133" s="216">
        <v>0</v>
      </c>
      <c r="X133" s="217">
        <f>W133*H133</f>
        <v>0</v>
      </c>
      <c r="Y133" s="32"/>
      <c r="Z133" s="32"/>
      <c r="AA133" s="32"/>
      <c r="AB133" s="32"/>
      <c r="AC133" s="32"/>
      <c r="AD133" s="32"/>
      <c r="AE133" s="32"/>
      <c r="AR133" s="218" t="s">
        <v>143</v>
      </c>
      <c r="AT133" s="218" t="s">
        <v>138</v>
      </c>
      <c r="AU133" s="218" t="s">
        <v>90</v>
      </c>
      <c r="AY133" s="16" t="s">
        <v>135</v>
      </c>
      <c r="BE133" s="219">
        <f>IF(O133="základní",K133,0)</f>
        <v>0</v>
      </c>
      <c r="BF133" s="219">
        <f>IF(O133="snížená",K133,0)</f>
        <v>0</v>
      </c>
      <c r="BG133" s="219">
        <f>IF(O133="zákl. přenesená",K133,0)</f>
        <v>0</v>
      </c>
      <c r="BH133" s="219">
        <f>IF(O133="sníž. přenesená",K133,0)</f>
        <v>0</v>
      </c>
      <c r="BI133" s="219">
        <f>IF(O133="nulová",K133,0)</f>
        <v>0</v>
      </c>
      <c r="BJ133" s="16" t="s">
        <v>88</v>
      </c>
      <c r="BK133" s="219">
        <f>ROUND(P133*H133,2)</f>
        <v>0</v>
      </c>
      <c r="BL133" s="16" t="s">
        <v>143</v>
      </c>
      <c r="BM133" s="218" t="s">
        <v>176</v>
      </c>
    </row>
    <row r="134" spans="1:65" s="2" customFormat="1" ht="19.5">
      <c r="A134" s="32"/>
      <c r="B134" s="33"/>
      <c r="C134" s="34"/>
      <c r="D134" s="220" t="s">
        <v>149</v>
      </c>
      <c r="E134" s="34"/>
      <c r="F134" s="221" t="s">
        <v>177</v>
      </c>
      <c r="G134" s="34"/>
      <c r="H134" s="34"/>
      <c r="I134" s="113"/>
      <c r="J134" s="113"/>
      <c r="K134" s="34"/>
      <c r="L134" s="34"/>
      <c r="M134" s="37"/>
      <c r="N134" s="222"/>
      <c r="O134" s="223"/>
      <c r="P134" s="68"/>
      <c r="Q134" s="68"/>
      <c r="R134" s="68"/>
      <c r="S134" s="68"/>
      <c r="T134" s="68"/>
      <c r="U134" s="68"/>
      <c r="V134" s="68"/>
      <c r="W134" s="68"/>
      <c r="X134" s="69"/>
      <c r="Y134" s="32"/>
      <c r="Z134" s="32"/>
      <c r="AA134" s="32"/>
      <c r="AB134" s="32"/>
      <c r="AC134" s="32"/>
      <c r="AD134" s="32"/>
      <c r="AE134" s="32"/>
      <c r="AT134" s="16" t="s">
        <v>149</v>
      </c>
      <c r="AU134" s="16" t="s">
        <v>90</v>
      </c>
    </row>
    <row r="135" spans="1:65" s="2" customFormat="1" ht="21.75" customHeight="1">
      <c r="A135" s="32"/>
      <c r="B135" s="33"/>
      <c r="C135" s="206" t="s">
        <v>178</v>
      </c>
      <c r="D135" s="206" t="s">
        <v>138</v>
      </c>
      <c r="E135" s="207" t="s">
        <v>179</v>
      </c>
      <c r="F135" s="208" t="s">
        <v>180</v>
      </c>
      <c r="G135" s="209" t="s">
        <v>181</v>
      </c>
      <c r="H135" s="210">
        <v>6</v>
      </c>
      <c r="I135" s="211"/>
      <c r="J135" s="211"/>
      <c r="K135" s="212">
        <f>ROUND(P135*H135,2)</f>
        <v>0</v>
      </c>
      <c r="L135" s="208" t="s">
        <v>142</v>
      </c>
      <c r="M135" s="37"/>
      <c r="N135" s="213" t="s">
        <v>1</v>
      </c>
      <c r="O135" s="214" t="s">
        <v>43</v>
      </c>
      <c r="P135" s="215">
        <f>I135+J135</f>
        <v>0</v>
      </c>
      <c r="Q135" s="215">
        <f>ROUND(I135*H135,2)</f>
        <v>0</v>
      </c>
      <c r="R135" s="215">
        <f>ROUND(J135*H135,2)</f>
        <v>0</v>
      </c>
      <c r="S135" s="68"/>
      <c r="T135" s="216">
        <f>S135*H135</f>
        <v>0</v>
      </c>
      <c r="U135" s="216">
        <v>0</v>
      </c>
      <c r="V135" s="216">
        <f>U135*H135</f>
        <v>0</v>
      </c>
      <c r="W135" s="216">
        <v>0</v>
      </c>
      <c r="X135" s="217">
        <f>W135*H135</f>
        <v>0</v>
      </c>
      <c r="Y135" s="32"/>
      <c r="Z135" s="32"/>
      <c r="AA135" s="32"/>
      <c r="AB135" s="32"/>
      <c r="AC135" s="32"/>
      <c r="AD135" s="32"/>
      <c r="AE135" s="32"/>
      <c r="AR135" s="218" t="s">
        <v>143</v>
      </c>
      <c r="AT135" s="218" t="s">
        <v>138</v>
      </c>
      <c r="AU135" s="218" t="s">
        <v>90</v>
      </c>
      <c r="AY135" s="16" t="s">
        <v>135</v>
      </c>
      <c r="BE135" s="219">
        <f>IF(O135="základní",K135,0)</f>
        <v>0</v>
      </c>
      <c r="BF135" s="219">
        <f>IF(O135="snížená",K135,0)</f>
        <v>0</v>
      </c>
      <c r="BG135" s="219">
        <f>IF(O135="zákl. přenesená",K135,0)</f>
        <v>0</v>
      </c>
      <c r="BH135" s="219">
        <f>IF(O135="sníž. přenesená",K135,0)</f>
        <v>0</v>
      </c>
      <c r="BI135" s="219">
        <f>IF(O135="nulová",K135,0)</f>
        <v>0</v>
      </c>
      <c r="BJ135" s="16" t="s">
        <v>88</v>
      </c>
      <c r="BK135" s="219">
        <f>ROUND(P135*H135,2)</f>
        <v>0</v>
      </c>
      <c r="BL135" s="16" t="s">
        <v>143</v>
      </c>
      <c r="BM135" s="218" t="s">
        <v>182</v>
      </c>
    </row>
    <row r="136" spans="1:65" s="2" customFormat="1" ht="19.5">
      <c r="A136" s="32"/>
      <c r="B136" s="33"/>
      <c r="C136" s="34"/>
      <c r="D136" s="220" t="s">
        <v>149</v>
      </c>
      <c r="E136" s="34"/>
      <c r="F136" s="221" t="s">
        <v>183</v>
      </c>
      <c r="G136" s="34"/>
      <c r="H136" s="34"/>
      <c r="I136" s="113"/>
      <c r="J136" s="113"/>
      <c r="K136" s="34"/>
      <c r="L136" s="34"/>
      <c r="M136" s="37"/>
      <c r="N136" s="222"/>
      <c r="O136" s="223"/>
      <c r="P136" s="68"/>
      <c r="Q136" s="68"/>
      <c r="R136" s="68"/>
      <c r="S136" s="68"/>
      <c r="T136" s="68"/>
      <c r="U136" s="68"/>
      <c r="V136" s="68"/>
      <c r="W136" s="68"/>
      <c r="X136" s="69"/>
      <c r="Y136" s="32"/>
      <c r="Z136" s="32"/>
      <c r="AA136" s="32"/>
      <c r="AB136" s="32"/>
      <c r="AC136" s="32"/>
      <c r="AD136" s="32"/>
      <c r="AE136" s="32"/>
      <c r="AT136" s="16" t="s">
        <v>149</v>
      </c>
      <c r="AU136" s="16" t="s">
        <v>90</v>
      </c>
    </row>
    <row r="137" spans="1:65" s="2" customFormat="1" ht="21.75" customHeight="1">
      <c r="A137" s="32"/>
      <c r="B137" s="33"/>
      <c r="C137" s="206" t="s">
        <v>184</v>
      </c>
      <c r="D137" s="206" t="s">
        <v>138</v>
      </c>
      <c r="E137" s="207" t="s">
        <v>185</v>
      </c>
      <c r="F137" s="208" t="s">
        <v>186</v>
      </c>
      <c r="G137" s="209" t="s">
        <v>181</v>
      </c>
      <c r="H137" s="210">
        <v>6</v>
      </c>
      <c r="I137" s="211"/>
      <c r="J137" s="211"/>
      <c r="K137" s="212">
        <f>ROUND(P137*H137,2)</f>
        <v>0</v>
      </c>
      <c r="L137" s="208" t="s">
        <v>142</v>
      </c>
      <c r="M137" s="37"/>
      <c r="N137" s="213" t="s">
        <v>1</v>
      </c>
      <c r="O137" s="214" t="s">
        <v>43</v>
      </c>
      <c r="P137" s="215">
        <f>I137+J137</f>
        <v>0</v>
      </c>
      <c r="Q137" s="215">
        <f>ROUND(I137*H137,2)</f>
        <v>0</v>
      </c>
      <c r="R137" s="215">
        <f>ROUND(J137*H137,2)</f>
        <v>0</v>
      </c>
      <c r="S137" s="68"/>
      <c r="T137" s="216">
        <f>S137*H137</f>
        <v>0</v>
      </c>
      <c r="U137" s="216">
        <v>0</v>
      </c>
      <c r="V137" s="216">
        <f>U137*H137</f>
        <v>0</v>
      </c>
      <c r="W137" s="216">
        <v>0</v>
      </c>
      <c r="X137" s="217">
        <f>W137*H137</f>
        <v>0</v>
      </c>
      <c r="Y137" s="32"/>
      <c r="Z137" s="32"/>
      <c r="AA137" s="32"/>
      <c r="AB137" s="32"/>
      <c r="AC137" s="32"/>
      <c r="AD137" s="32"/>
      <c r="AE137" s="32"/>
      <c r="AR137" s="218" t="s">
        <v>143</v>
      </c>
      <c r="AT137" s="218" t="s">
        <v>138</v>
      </c>
      <c r="AU137" s="218" t="s">
        <v>90</v>
      </c>
      <c r="AY137" s="16" t="s">
        <v>135</v>
      </c>
      <c r="BE137" s="219">
        <f>IF(O137="základní",K137,0)</f>
        <v>0</v>
      </c>
      <c r="BF137" s="219">
        <f>IF(O137="snížená",K137,0)</f>
        <v>0</v>
      </c>
      <c r="BG137" s="219">
        <f>IF(O137="zákl. přenesená",K137,0)</f>
        <v>0</v>
      </c>
      <c r="BH137" s="219">
        <f>IF(O137="sníž. přenesená",K137,0)</f>
        <v>0</v>
      </c>
      <c r="BI137" s="219">
        <f>IF(O137="nulová",K137,0)</f>
        <v>0</v>
      </c>
      <c r="BJ137" s="16" t="s">
        <v>88</v>
      </c>
      <c r="BK137" s="219">
        <f>ROUND(P137*H137,2)</f>
        <v>0</v>
      </c>
      <c r="BL137" s="16" t="s">
        <v>143</v>
      </c>
      <c r="BM137" s="218" t="s">
        <v>187</v>
      </c>
    </row>
    <row r="138" spans="1:65" s="2" customFormat="1" ht="21.75" customHeight="1">
      <c r="A138" s="32"/>
      <c r="B138" s="33"/>
      <c r="C138" s="206" t="s">
        <v>188</v>
      </c>
      <c r="D138" s="206" t="s">
        <v>138</v>
      </c>
      <c r="E138" s="207" t="s">
        <v>189</v>
      </c>
      <c r="F138" s="208" t="s">
        <v>190</v>
      </c>
      <c r="G138" s="209" t="s">
        <v>154</v>
      </c>
      <c r="H138" s="210">
        <v>50</v>
      </c>
      <c r="I138" s="211"/>
      <c r="J138" s="211"/>
      <c r="K138" s="212">
        <f>ROUND(P138*H138,2)</f>
        <v>0</v>
      </c>
      <c r="L138" s="208" t="s">
        <v>142</v>
      </c>
      <c r="M138" s="37"/>
      <c r="N138" s="213" t="s">
        <v>1</v>
      </c>
      <c r="O138" s="214" t="s">
        <v>43</v>
      </c>
      <c r="P138" s="215">
        <f>I138+J138</f>
        <v>0</v>
      </c>
      <c r="Q138" s="215">
        <f>ROUND(I138*H138,2)</f>
        <v>0</v>
      </c>
      <c r="R138" s="215">
        <f>ROUND(J138*H138,2)</f>
        <v>0</v>
      </c>
      <c r="S138" s="68"/>
      <c r="T138" s="216">
        <f>S138*H138</f>
        <v>0</v>
      </c>
      <c r="U138" s="216">
        <v>0</v>
      </c>
      <c r="V138" s="216">
        <f>U138*H138</f>
        <v>0</v>
      </c>
      <c r="W138" s="216">
        <v>0</v>
      </c>
      <c r="X138" s="217">
        <f>W138*H138</f>
        <v>0</v>
      </c>
      <c r="Y138" s="32"/>
      <c r="Z138" s="32"/>
      <c r="AA138" s="32"/>
      <c r="AB138" s="32"/>
      <c r="AC138" s="32"/>
      <c r="AD138" s="32"/>
      <c r="AE138" s="32"/>
      <c r="AR138" s="218" t="s">
        <v>143</v>
      </c>
      <c r="AT138" s="218" t="s">
        <v>138</v>
      </c>
      <c r="AU138" s="218" t="s">
        <v>90</v>
      </c>
      <c r="AY138" s="16" t="s">
        <v>135</v>
      </c>
      <c r="BE138" s="219">
        <f>IF(O138="základní",K138,0)</f>
        <v>0</v>
      </c>
      <c r="BF138" s="219">
        <f>IF(O138="snížená",K138,0)</f>
        <v>0</v>
      </c>
      <c r="BG138" s="219">
        <f>IF(O138="zákl. přenesená",K138,0)</f>
        <v>0</v>
      </c>
      <c r="BH138" s="219">
        <f>IF(O138="sníž. přenesená",K138,0)</f>
        <v>0</v>
      </c>
      <c r="BI138" s="219">
        <f>IF(O138="nulová",K138,0)</f>
        <v>0</v>
      </c>
      <c r="BJ138" s="16" t="s">
        <v>88</v>
      </c>
      <c r="BK138" s="219">
        <f>ROUND(P138*H138,2)</f>
        <v>0</v>
      </c>
      <c r="BL138" s="16" t="s">
        <v>143</v>
      </c>
      <c r="BM138" s="218" t="s">
        <v>191</v>
      </c>
    </row>
    <row r="139" spans="1:65" s="2" customFormat="1" ht="21.75" customHeight="1">
      <c r="A139" s="32"/>
      <c r="B139" s="33"/>
      <c r="C139" s="206" t="s">
        <v>192</v>
      </c>
      <c r="D139" s="206" t="s">
        <v>138</v>
      </c>
      <c r="E139" s="207" t="s">
        <v>193</v>
      </c>
      <c r="F139" s="208" t="s">
        <v>194</v>
      </c>
      <c r="G139" s="209" t="s">
        <v>154</v>
      </c>
      <c r="H139" s="210">
        <v>92</v>
      </c>
      <c r="I139" s="211"/>
      <c r="J139" s="211"/>
      <c r="K139" s="212">
        <f>ROUND(P139*H139,2)</f>
        <v>0</v>
      </c>
      <c r="L139" s="208" t="s">
        <v>142</v>
      </c>
      <c r="M139" s="37"/>
      <c r="N139" s="213" t="s">
        <v>1</v>
      </c>
      <c r="O139" s="214" t="s">
        <v>43</v>
      </c>
      <c r="P139" s="215">
        <f>I139+J139</f>
        <v>0</v>
      </c>
      <c r="Q139" s="215">
        <f>ROUND(I139*H139,2)</f>
        <v>0</v>
      </c>
      <c r="R139" s="215">
        <f>ROUND(J139*H139,2)</f>
        <v>0</v>
      </c>
      <c r="S139" s="68"/>
      <c r="T139" s="216">
        <f>S139*H139</f>
        <v>0</v>
      </c>
      <c r="U139" s="216">
        <v>0</v>
      </c>
      <c r="V139" s="216">
        <f>U139*H139</f>
        <v>0</v>
      </c>
      <c r="W139" s="216">
        <v>0</v>
      </c>
      <c r="X139" s="217">
        <f>W139*H139</f>
        <v>0</v>
      </c>
      <c r="Y139" s="32"/>
      <c r="Z139" s="32"/>
      <c r="AA139" s="32"/>
      <c r="AB139" s="32"/>
      <c r="AC139" s="32"/>
      <c r="AD139" s="32"/>
      <c r="AE139" s="32"/>
      <c r="AR139" s="218" t="s">
        <v>143</v>
      </c>
      <c r="AT139" s="218" t="s">
        <v>138</v>
      </c>
      <c r="AU139" s="218" t="s">
        <v>90</v>
      </c>
      <c r="AY139" s="16" t="s">
        <v>135</v>
      </c>
      <c r="BE139" s="219">
        <f>IF(O139="základní",K139,0)</f>
        <v>0</v>
      </c>
      <c r="BF139" s="219">
        <f>IF(O139="snížená",K139,0)</f>
        <v>0</v>
      </c>
      <c r="BG139" s="219">
        <f>IF(O139="zákl. přenesená",K139,0)</f>
        <v>0</v>
      </c>
      <c r="BH139" s="219">
        <f>IF(O139="sníž. přenesená",K139,0)</f>
        <v>0</v>
      </c>
      <c r="BI139" s="219">
        <f>IF(O139="nulová",K139,0)</f>
        <v>0</v>
      </c>
      <c r="BJ139" s="16" t="s">
        <v>88</v>
      </c>
      <c r="BK139" s="219">
        <f>ROUND(P139*H139,2)</f>
        <v>0</v>
      </c>
      <c r="BL139" s="16" t="s">
        <v>143</v>
      </c>
      <c r="BM139" s="218" t="s">
        <v>195</v>
      </c>
    </row>
    <row r="140" spans="1:65" s="2" customFormat="1" ht="21.75" customHeight="1">
      <c r="A140" s="32"/>
      <c r="B140" s="33"/>
      <c r="C140" s="206" t="s">
        <v>196</v>
      </c>
      <c r="D140" s="206" t="s">
        <v>138</v>
      </c>
      <c r="E140" s="207" t="s">
        <v>197</v>
      </c>
      <c r="F140" s="208" t="s">
        <v>198</v>
      </c>
      <c r="G140" s="209" t="s">
        <v>147</v>
      </c>
      <c r="H140" s="210">
        <v>1.65</v>
      </c>
      <c r="I140" s="211"/>
      <c r="J140" s="211"/>
      <c r="K140" s="212">
        <f>ROUND(P140*H140,2)</f>
        <v>0</v>
      </c>
      <c r="L140" s="208" t="s">
        <v>142</v>
      </c>
      <c r="M140" s="37"/>
      <c r="N140" s="213" t="s">
        <v>1</v>
      </c>
      <c r="O140" s="214" t="s">
        <v>43</v>
      </c>
      <c r="P140" s="215">
        <f>I140+J140</f>
        <v>0</v>
      </c>
      <c r="Q140" s="215">
        <f>ROUND(I140*H140,2)</f>
        <v>0</v>
      </c>
      <c r="R140" s="215">
        <f>ROUND(J140*H140,2)</f>
        <v>0</v>
      </c>
      <c r="S140" s="68"/>
      <c r="T140" s="216">
        <f>S140*H140</f>
        <v>0</v>
      </c>
      <c r="U140" s="216">
        <v>0</v>
      </c>
      <c r="V140" s="216">
        <f>U140*H140</f>
        <v>0</v>
      </c>
      <c r="W140" s="216">
        <v>0</v>
      </c>
      <c r="X140" s="217">
        <f>W140*H140</f>
        <v>0</v>
      </c>
      <c r="Y140" s="32"/>
      <c r="Z140" s="32"/>
      <c r="AA140" s="32"/>
      <c r="AB140" s="32"/>
      <c r="AC140" s="32"/>
      <c r="AD140" s="32"/>
      <c r="AE140" s="32"/>
      <c r="AR140" s="218" t="s">
        <v>143</v>
      </c>
      <c r="AT140" s="218" t="s">
        <v>138</v>
      </c>
      <c r="AU140" s="218" t="s">
        <v>90</v>
      </c>
      <c r="AY140" s="16" t="s">
        <v>135</v>
      </c>
      <c r="BE140" s="219">
        <f>IF(O140="základní",K140,0)</f>
        <v>0</v>
      </c>
      <c r="BF140" s="219">
        <f>IF(O140="snížená",K140,0)</f>
        <v>0</v>
      </c>
      <c r="BG140" s="219">
        <f>IF(O140="zákl. přenesená",K140,0)</f>
        <v>0</v>
      </c>
      <c r="BH140" s="219">
        <f>IF(O140="sníž. přenesená",K140,0)</f>
        <v>0</v>
      </c>
      <c r="BI140" s="219">
        <f>IF(O140="nulová",K140,0)</f>
        <v>0</v>
      </c>
      <c r="BJ140" s="16" t="s">
        <v>88</v>
      </c>
      <c r="BK140" s="219">
        <f>ROUND(P140*H140,2)</f>
        <v>0</v>
      </c>
      <c r="BL140" s="16" t="s">
        <v>143</v>
      </c>
      <c r="BM140" s="218" t="s">
        <v>199</v>
      </c>
    </row>
    <row r="141" spans="1:65" s="2" customFormat="1" ht="19.5">
      <c r="A141" s="32"/>
      <c r="B141" s="33"/>
      <c r="C141" s="34"/>
      <c r="D141" s="220" t="s">
        <v>149</v>
      </c>
      <c r="E141" s="34"/>
      <c r="F141" s="221" t="s">
        <v>150</v>
      </c>
      <c r="G141" s="34"/>
      <c r="H141" s="34"/>
      <c r="I141" s="113"/>
      <c r="J141" s="113"/>
      <c r="K141" s="34"/>
      <c r="L141" s="34"/>
      <c r="M141" s="37"/>
      <c r="N141" s="222"/>
      <c r="O141" s="223"/>
      <c r="P141" s="68"/>
      <c r="Q141" s="68"/>
      <c r="R141" s="68"/>
      <c r="S141" s="68"/>
      <c r="T141" s="68"/>
      <c r="U141" s="68"/>
      <c r="V141" s="68"/>
      <c r="W141" s="68"/>
      <c r="X141" s="69"/>
      <c r="Y141" s="32"/>
      <c r="Z141" s="32"/>
      <c r="AA141" s="32"/>
      <c r="AB141" s="32"/>
      <c r="AC141" s="32"/>
      <c r="AD141" s="32"/>
      <c r="AE141" s="32"/>
      <c r="AT141" s="16" t="s">
        <v>149</v>
      </c>
      <c r="AU141" s="16" t="s">
        <v>90</v>
      </c>
    </row>
    <row r="142" spans="1:65" s="2" customFormat="1" ht="21.75" customHeight="1">
      <c r="A142" s="32"/>
      <c r="B142" s="33"/>
      <c r="C142" s="206" t="s">
        <v>200</v>
      </c>
      <c r="D142" s="206" t="s">
        <v>138</v>
      </c>
      <c r="E142" s="207" t="s">
        <v>201</v>
      </c>
      <c r="F142" s="208" t="s">
        <v>202</v>
      </c>
      <c r="G142" s="209" t="s">
        <v>203</v>
      </c>
      <c r="H142" s="210">
        <v>46</v>
      </c>
      <c r="I142" s="211"/>
      <c r="J142" s="211"/>
      <c r="K142" s="212">
        <f>ROUND(P142*H142,2)</f>
        <v>0</v>
      </c>
      <c r="L142" s="208" t="s">
        <v>142</v>
      </c>
      <c r="M142" s="37"/>
      <c r="N142" s="213" t="s">
        <v>1</v>
      </c>
      <c r="O142" s="214" t="s">
        <v>43</v>
      </c>
      <c r="P142" s="215">
        <f>I142+J142</f>
        <v>0</v>
      </c>
      <c r="Q142" s="215">
        <f>ROUND(I142*H142,2)</f>
        <v>0</v>
      </c>
      <c r="R142" s="215">
        <f>ROUND(J142*H142,2)</f>
        <v>0</v>
      </c>
      <c r="S142" s="68"/>
      <c r="T142" s="216">
        <f>S142*H142</f>
        <v>0</v>
      </c>
      <c r="U142" s="216">
        <v>0</v>
      </c>
      <c r="V142" s="216">
        <f>U142*H142</f>
        <v>0</v>
      </c>
      <c r="W142" s="216">
        <v>0</v>
      </c>
      <c r="X142" s="217">
        <f>W142*H142</f>
        <v>0</v>
      </c>
      <c r="Y142" s="32"/>
      <c r="Z142" s="32"/>
      <c r="AA142" s="32"/>
      <c r="AB142" s="32"/>
      <c r="AC142" s="32"/>
      <c r="AD142" s="32"/>
      <c r="AE142" s="32"/>
      <c r="AR142" s="218" t="s">
        <v>143</v>
      </c>
      <c r="AT142" s="218" t="s">
        <v>138</v>
      </c>
      <c r="AU142" s="218" t="s">
        <v>90</v>
      </c>
      <c r="AY142" s="16" t="s">
        <v>135</v>
      </c>
      <c r="BE142" s="219">
        <f>IF(O142="základní",K142,0)</f>
        <v>0</v>
      </c>
      <c r="BF142" s="219">
        <f>IF(O142="snížená",K142,0)</f>
        <v>0</v>
      </c>
      <c r="BG142" s="219">
        <f>IF(O142="zákl. přenesená",K142,0)</f>
        <v>0</v>
      </c>
      <c r="BH142" s="219">
        <f>IF(O142="sníž. přenesená",K142,0)</f>
        <v>0</v>
      </c>
      <c r="BI142" s="219">
        <f>IF(O142="nulová",K142,0)</f>
        <v>0</v>
      </c>
      <c r="BJ142" s="16" t="s">
        <v>88</v>
      </c>
      <c r="BK142" s="219">
        <f>ROUND(P142*H142,2)</f>
        <v>0</v>
      </c>
      <c r="BL142" s="16" t="s">
        <v>143</v>
      </c>
      <c r="BM142" s="218" t="s">
        <v>204</v>
      </c>
    </row>
    <row r="143" spans="1:65" s="2" customFormat="1" ht="21.75" customHeight="1">
      <c r="A143" s="32"/>
      <c r="B143" s="33"/>
      <c r="C143" s="206" t="s">
        <v>9</v>
      </c>
      <c r="D143" s="206" t="s">
        <v>138</v>
      </c>
      <c r="E143" s="207" t="s">
        <v>205</v>
      </c>
      <c r="F143" s="208" t="s">
        <v>206</v>
      </c>
      <c r="G143" s="209" t="s">
        <v>203</v>
      </c>
      <c r="H143" s="210">
        <v>6</v>
      </c>
      <c r="I143" s="211"/>
      <c r="J143" s="211"/>
      <c r="K143" s="212">
        <f>ROUND(P143*H143,2)</f>
        <v>0</v>
      </c>
      <c r="L143" s="208" t="s">
        <v>142</v>
      </c>
      <c r="M143" s="37"/>
      <c r="N143" s="213" t="s">
        <v>1</v>
      </c>
      <c r="O143" s="214" t="s">
        <v>43</v>
      </c>
      <c r="P143" s="215">
        <f>I143+J143</f>
        <v>0</v>
      </c>
      <c r="Q143" s="215">
        <f>ROUND(I143*H143,2)</f>
        <v>0</v>
      </c>
      <c r="R143" s="215">
        <f>ROUND(J143*H143,2)</f>
        <v>0</v>
      </c>
      <c r="S143" s="68"/>
      <c r="T143" s="216">
        <f>S143*H143</f>
        <v>0</v>
      </c>
      <c r="U143" s="216">
        <v>0</v>
      </c>
      <c r="V143" s="216">
        <f>U143*H143</f>
        <v>0</v>
      </c>
      <c r="W143" s="216">
        <v>0</v>
      </c>
      <c r="X143" s="217">
        <f>W143*H143</f>
        <v>0</v>
      </c>
      <c r="Y143" s="32"/>
      <c r="Z143" s="32"/>
      <c r="AA143" s="32"/>
      <c r="AB143" s="32"/>
      <c r="AC143" s="32"/>
      <c r="AD143" s="32"/>
      <c r="AE143" s="32"/>
      <c r="AR143" s="218" t="s">
        <v>143</v>
      </c>
      <c r="AT143" s="218" t="s">
        <v>138</v>
      </c>
      <c r="AU143" s="218" t="s">
        <v>90</v>
      </c>
      <c r="AY143" s="16" t="s">
        <v>135</v>
      </c>
      <c r="BE143" s="219">
        <f>IF(O143="základní",K143,0)</f>
        <v>0</v>
      </c>
      <c r="BF143" s="219">
        <f>IF(O143="snížená",K143,0)</f>
        <v>0</v>
      </c>
      <c r="BG143" s="219">
        <f>IF(O143="zákl. přenesená",K143,0)</f>
        <v>0</v>
      </c>
      <c r="BH143" s="219">
        <f>IF(O143="sníž. přenesená",K143,0)</f>
        <v>0</v>
      </c>
      <c r="BI143" s="219">
        <f>IF(O143="nulová",K143,0)</f>
        <v>0</v>
      </c>
      <c r="BJ143" s="16" t="s">
        <v>88</v>
      </c>
      <c r="BK143" s="219">
        <f>ROUND(P143*H143,2)</f>
        <v>0</v>
      </c>
      <c r="BL143" s="16" t="s">
        <v>143</v>
      </c>
      <c r="BM143" s="218" t="s">
        <v>207</v>
      </c>
    </row>
    <row r="144" spans="1:65" s="2" customFormat="1" ht="21.75" customHeight="1">
      <c r="A144" s="32"/>
      <c r="B144" s="33"/>
      <c r="C144" s="206" t="s">
        <v>208</v>
      </c>
      <c r="D144" s="206" t="s">
        <v>138</v>
      </c>
      <c r="E144" s="207" t="s">
        <v>209</v>
      </c>
      <c r="F144" s="208" t="s">
        <v>210</v>
      </c>
      <c r="G144" s="209" t="s">
        <v>170</v>
      </c>
      <c r="H144" s="210">
        <v>2160</v>
      </c>
      <c r="I144" s="211"/>
      <c r="J144" s="211"/>
      <c r="K144" s="212">
        <f>ROUND(P144*H144,2)</f>
        <v>0</v>
      </c>
      <c r="L144" s="208" t="s">
        <v>142</v>
      </c>
      <c r="M144" s="37"/>
      <c r="N144" s="213" t="s">
        <v>1</v>
      </c>
      <c r="O144" s="214" t="s">
        <v>43</v>
      </c>
      <c r="P144" s="215">
        <f>I144+J144</f>
        <v>0</v>
      </c>
      <c r="Q144" s="215">
        <f>ROUND(I144*H144,2)</f>
        <v>0</v>
      </c>
      <c r="R144" s="215">
        <f>ROUND(J144*H144,2)</f>
        <v>0</v>
      </c>
      <c r="S144" s="68"/>
      <c r="T144" s="216">
        <f>S144*H144</f>
        <v>0</v>
      </c>
      <c r="U144" s="216">
        <v>0</v>
      </c>
      <c r="V144" s="216">
        <f>U144*H144</f>
        <v>0</v>
      </c>
      <c r="W144" s="216">
        <v>0</v>
      </c>
      <c r="X144" s="217">
        <f>W144*H144</f>
        <v>0</v>
      </c>
      <c r="Y144" s="32"/>
      <c r="Z144" s="32"/>
      <c r="AA144" s="32"/>
      <c r="AB144" s="32"/>
      <c r="AC144" s="32"/>
      <c r="AD144" s="32"/>
      <c r="AE144" s="32"/>
      <c r="AR144" s="218" t="s">
        <v>143</v>
      </c>
      <c r="AT144" s="218" t="s">
        <v>138</v>
      </c>
      <c r="AU144" s="218" t="s">
        <v>90</v>
      </c>
      <c r="AY144" s="16" t="s">
        <v>135</v>
      </c>
      <c r="BE144" s="219">
        <f>IF(O144="základní",K144,0)</f>
        <v>0</v>
      </c>
      <c r="BF144" s="219">
        <f>IF(O144="snížená",K144,0)</f>
        <v>0</v>
      </c>
      <c r="BG144" s="219">
        <f>IF(O144="zákl. přenesená",K144,0)</f>
        <v>0</v>
      </c>
      <c r="BH144" s="219">
        <f>IF(O144="sníž. přenesená",K144,0)</f>
        <v>0</v>
      </c>
      <c r="BI144" s="219">
        <f>IF(O144="nulová",K144,0)</f>
        <v>0</v>
      </c>
      <c r="BJ144" s="16" t="s">
        <v>88</v>
      </c>
      <c r="BK144" s="219">
        <f>ROUND(P144*H144,2)</f>
        <v>0</v>
      </c>
      <c r="BL144" s="16" t="s">
        <v>143</v>
      </c>
      <c r="BM144" s="218" t="s">
        <v>211</v>
      </c>
    </row>
    <row r="145" spans="1:65" s="2" customFormat="1" ht="19.5">
      <c r="A145" s="32"/>
      <c r="B145" s="33"/>
      <c r="C145" s="34"/>
      <c r="D145" s="220" t="s">
        <v>149</v>
      </c>
      <c r="E145" s="34"/>
      <c r="F145" s="221" t="s">
        <v>172</v>
      </c>
      <c r="G145" s="34"/>
      <c r="H145" s="34"/>
      <c r="I145" s="113"/>
      <c r="J145" s="113"/>
      <c r="K145" s="34"/>
      <c r="L145" s="34"/>
      <c r="M145" s="37"/>
      <c r="N145" s="222"/>
      <c r="O145" s="223"/>
      <c r="P145" s="68"/>
      <c r="Q145" s="68"/>
      <c r="R145" s="68"/>
      <c r="S145" s="68"/>
      <c r="T145" s="68"/>
      <c r="U145" s="68"/>
      <c r="V145" s="68"/>
      <c r="W145" s="68"/>
      <c r="X145" s="69"/>
      <c r="Y145" s="32"/>
      <c r="Z145" s="32"/>
      <c r="AA145" s="32"/>
      <c r="AB145" s="32"/>
      <c r="AC145" s="32"/>
      <c r="AD145" s="32"/>
      <c r="AE145" s="32"/>
      <c r="AT145" s="16" t="s">
        <v>149</v>
      </c>
      <c r="AU145" s="16" t="s">
        <v>90</v>
      </c>
    </row>
    <row r="146" spans="1:65" s="2" customFormat="1" ht="21.75" customHeight="1">
      <c r="A146" s="32"/>
      <c r="B146" s="33"/>
      <c r="C146" s="206" t="s">
        <v>212</v>
      </c>
      <c r="D146" s="206" t="s">
        <v>138</v>
      </c>
      <c r="E146" s="207" t="s">
        <v>213</v>
      </c>
      <c r="F146" s="208" t="s">
        <v>214</v>
      </c>
      <c r="G146" s="209" t="s">
        <v>170</v>
      </c>
      <c r="H146" s="210">
        <v>2160</v>
      </c>
      <c r="I146" s="211"/>
      <c r="J146" s="211"/>
      <c r="K146" s="212">
        <f>ROUND(P146*H146,2)</f>
        <v>0</v>
      </c>
      <c r="L146" s="208" t="s">
        <v>142</v>
      </c>
      <c r="M146" s="37"/>
      <c r="N146" s="213" t="s">
        <v>1</v>
      </c>
      <c r="O146" s="214" t="s">
        <v>43</v>
      </c>
      <c r="P146" s="215">
        <f>I146+J146</f>
        <v>0</v>
      </c>
      <c r="Q146" s="215">
        <f>ROUND(I146*H146,2)</f>
        <v>0</v>
      </c>
      <c r="R146" s="215">
        <f>ROUND(J146*H146,2)</f>
        <v>0</v>
      </c>
      <c r="S146" s="68"/>
      <c r="T146" s="216">
        <f>S146*H146</f>
        <v>0</v>
      </c>
      <c r="U146" s="216">
        <v>0</v>
      </c>
      <c r="V146" s="216">
        <f>U146*H146</f>
        <v>0</v>
      </c>
      <c r="W146" s="216">
        <v>0</v>
      </c>
      <c r="X146" s="217">
        <f>W146*H146</f>
        <v>0</v>
      </c>
      <c r="Y146" s="32"/>
      <c r="Z146" s="32"/>
      <c r="AA146" s="32"/>
      <c r="AB146" s="32"/>
      <c r="AC146" s="32"/>
      <c r="AD146" s="32"/>
      <c r="AE146" s="32"/>
      <c r="AR146" s="218" t="s">
        <v>143</v>
      </c>
      <c r="AT146" s="218" t="s">
        <v>138</v>
      </c>
      <c r="AU146" s="218" t="s">
        <v>90</v>
      </c>
      <c r="AY146" s="16" t="s">
        <v>135</v>
      </c>
      <c r="BE146" s="219">
        <f>IF(O146="základní",K146,0)</f>
        <v>0</v>
      </c>
      <c r="BF146" s="219">
        <f>IF(O146="snížená",K146,0)</f>
        <v>0</v>
      </c>
      <c r="BG146" s="219">
        <f>IF(O146="zákl. přenesená",K146,0)</f>
        <v>0</v>
      </c>
      <c r="BH146" s="219">
        <f>IF(O146="sníž. přenesená",K146,0)</f>
        <v>0</v>
      </c>
      <c r="BI146" s="219">
        <f>IF(O146="nulová",K146,0)</f>
        <v>0</v>
      </c>
      <c r="BJ146" s="16" t="s">
        <v>88</v>
      </c>
      <c r="BK146" s="219">
        <f>ROUND(P146*H146,2)</f>
        <v>0</v>
      </c>
      <c r="BL146" s="16" t="s">
        <v>143</v>
      </c>
      <c r="BM146" s="218" t="s">
        <v>215</v>
      </c>
    </row>
    <row r="147" spans="1:65" s="2" customFormat="1" ht="19.5">
      <c r="A147" s="32"/>
      <c r="B147" s="33"/>
      <c r="C147" s="34"/>
      <c r="D147" s="220" t="s">
        <v>149</v>
      </c>
      <c r="E147" s="34"/>
      <c r="F147" s="221" t="s">
        <v>172</v>
      </c>
      <c r="G147" s="34"/>
      <c r="H147" s="34"/>
      <c r="I147" s="113"/>
      <c r="J147" s="113"/>
      <c r="K147" s="34"/>
      <c r="L147" s="34"/>
      <c r="M147" s="37"/>
      <c r="N147" s="222"/>
      <c r="O147" s="223"/>
      <c r="P147" s="68"/>
      <c r="Q147" s="68"/>
      <c r="R147" s="68"/>
      <c r="S147" s="68"/>
      <c r="T147" s="68"/>
      <c r="U147" s="68"/>
      <c r="V147" s="68"/>
      <c r="W147" s="68"/>
      <c r="X147" s="69"/>
      <c r="Y147" s="32"/>
      <c r="Z147" s="32"/>
      <c r="AA147" s="32"/>
      <c r="AB147" s="32"/>
      <c r="AC147" s="32"/>
      <c r="AD147" s="32"/>
      <c r="AE147" s="32"/>
      <c r="AT147" s="16" t="s">
        <v>149</v>
      </c>
      <c r="AU147" s="16" t="s">
        <v>90</v>
      </c>
    </row>
    <row r="148" spans="1:65" s="2" customFormat="1" ht="21.75" customHeight="1">
      <c r="A148" s="32"/>
      <c r="B148" s="33"/>
      <c r="C148" s="206" t="s">
        <v>216</v>
      </c>
      <c r="D148" s="206" t="s">
        <v>138</v>
      </c>
      <c r="E148" s="207" t="s">
        <v>217</v>
      </c>
      <c r="F148" s="208" t="s">
        <v>218</v>
      </c>
      <c r="G148" s="209" t="s">
        <v>170</v>
      </c>
      <c r="H148" s="210">
        <v>1632</v>
      </c>
      <c r="I148" s="211"/>
      <c r="J148" s="211"/>
      <c r="K148" s="212">
        <f>ROUND(P148*H148,2)</f>
        <v>0</v>
      </c>
      <c r="L148" s="208" t="s">
        <v>142</v>
      </c>
      <c r="M148" s="37"/>
      <c r="N148" s="213" t="s">
        <v>1</v>
      </c>
      <c r="O148" s="214" t="s">
        <v>43</v>
      </c>
      <c r="P148" s="215">
        <f>I148+J148</f>
        <v>0</v>
      </c>
      <c r="Q148" s="215">
        <f>ROUND(I148*H148,2)</f>
        <v>0</v>
      </c>
      <c r="R148" s="215">
        <f>ROUND(J148*H148,2)</f>
        <v>0</v>
      </c>
      <c r="S148" s="68"/>
      <c r="T148" s="216">
        <f>S148*H148</f>
        <v>0</v>
      </c>
      <c r="U148" s="216">
        <v>0</v>
      </c>
      <c r="V148" s="216">
        <f>U148*H148</f>
        <v>0</v>
      </c>
      <c r="W148" s="216">
        <v>0</v>
      </c>
      <c r="X148" s="217">
        <f>W148*H148</f>
        <v>0</v>
      </c>
      <c r="Y148" s="32"/>
      <c r="Z148" s="32"/>
      <c r="AA148" s="32"/>
      <c r="AB148" s="32"/>
      <c r="AC148" s="32"/>
      <c r="AD148" s="32"/>
      <c r="AE148" s="32"/>
      <c r="AR148" s="218" t="s">
        <v>143</v>
      </c>
      <c r="AT148" s="218" t="s">
        <v>138</v>
      </c>
      <c r="AU148" s="218" t="s">
        <v>90</v>
      </c>
      <c r="AY148" s="16" t="s">
        <v>135</v>
      </c>
      <c r="BE148" s="219">
        <f>IF(O148="základní",K148,0)</f>
        <v>0</v>
      </c>
      <c r="BF148" s="219">
        <f>IF(O148="snížená",K148,0)</f>
        <v>0</v>
      </c>
      <c r="BG148" s="219">
        <f>IF(O148="zákl. přenesená",K148,0)</f>
        <v>0</v>
      </c>
      <c r="BH148" s="219">
        <f>IF(O148="sníž. přenesená",K148,0)</f>
        <v>0</v>
      </c>
      <c r="BI148" s="219">
        <f>IF(O148="nulová",K148,0)</f>
        <v>0</v>
      </c>
      <c r="BJ148" s="16" t="s">
        <v>88</v>
      </c>
      <c r="BK148" s="219">
        <f>ROUND(P148*H148,2)</f>
        <v>0</v>
      </c>
      <c r="BL148" s="16" t="s">
        <v>143</v>
      </c>
      <c r="BM148" s="218" t="s">
        <v>219</v>
      </c>
    </row>
    <row r="149" spans="1:65" s="2" customFormat="1" ht="19.5">
      <c r="A149" s="32"/>
      <c r="B149" s="33"/>
      <c r="C149" s="34"/>
      <c r="D149" s="220" t="s">
        <v>149</v>
      </c>
      <c r="E149" s="34"/>
      <c r="F149" s="221" t="s">
        <v>172</v>
      </c>
      <c r="G149" s="34"/>
      <c r="H149" s="34"/>
      <c r="I149" s="113"/>
      <c r="J149" s="113"/>
      <c r="K149" s="34"/>
      <c r="L149" s="34"/>
      <c r="M149" s="37"/>
      <c r="N149" s="222"/>
      <c r="O149" s="223"/>
      <c r="P149" s="68"/>
      <c r="Q149" s="68"/>
      <c r="R149" s="68"/>
      <c r="S149" s="68"/>
      <c r="T149" s="68"/>
      <c r="U149" s="68"/>
      <c r="V149" s="68"/>
      <c r="W149" s="68"/>
      <c r="X149" s="69"/>
      <c r="Y149" s="32"/>
      <c r="Z149" s="32"/>
      <c r="AA149" s="32"/>
      <c r="AB149" s="32"/>
      <c r="AC149" s="32"/>
      <c r="AD149" s="32"/>
      <c r="AE149" s="32"/>
      <c r="AT149" s="16" t="s">
        <v>149</v>
      </c>
      <c r="AU149" s="16" t="s">
        <v>90</v>
      </c>
    </row>
    <row r="150" spans="1:65" s="12" customFormat="1" ht="25.9" customHeight="1">
      <c r="B150" s="189"/>
      <c r="C150" s="190"/>
      <c r="D150" s="191" t="s">
        <v>79</v>
      </c>
      <c r="E150" s="192" t="s">
        <v>220</v>
      </c>
      <c r="F150" s="192" t="s">
        <v>221</v>
      </c>
      <c r="G150" s="190"/>
      <c r="H150" s="190"/>
      <c r="I150" s="193"/>
      <c r="J150" s="193"/>
      <c r="K150" s="194">
        <f>BK150</f>
        <v>0</v>
      </c>
      <c r="L150" s="190"/>
      <c r="M150" s="195"/>
      <c r="N150" s="196"/>
      <c r="O150" s="197"/>
      <c r="P150" s="197"/>
      <c r="Q150" s="198">
        <f>SUM(Q151:Q194)</f>
        <v>0</v>
      </c>
      <c r="R150" s="198">
        <f>SUM(R151:R194)</f>
        <v>0</v>
      </c>
      <c r="S150" s="197"/>
      <c r="T150" s="199">
        <f>SUM(T151:T194)</f>
        <v>0</v>
      </c>
      <c r="U150" s="197"/>
      <c r="V150" s="199">
        <f>SUM(V151:V194)</f>
        <v>2.2419600000000002</v>
      </c>
      <c r="W150" s="197"/>
      <c r="X150" s="200">
        <f>SUM(X151:X194)</f>
        <v>0</v>
      </c>
      <c r="AR150" s="201" t="s">
        <v>143</v>
      </c>
      <c r="AT150" s="202" t="s">
        <v>79</v>
      </c>
      <c r="AU150" s="202" t="s">
        <v>80</v>
      </c>
      <c r="AY150" s="201" t="s">
        <v>135</v>
      </c>
      <c r="BK150" s="203">
        <f>SUM(BK151:BK194)</f>
        <v>0</v>
      </c>
    </row>
    <row r="151" spans="1:65" s="2" customFormat="1" ht="21.75" customHeight="1">
      <c r="A151" s="32"/>
      <c r="B151" s="33"/>
      <c r="C151" s="206" t="s">
        <v>222</v>
      </c>
      <c r="D151" s="206" t="s">
        <v>138</v>
      </c>
      <c r="E151" s="207" t="s">
        <v>223</v>
      </c>
      <c r="F151" s="208" t="s">
        <v>224</v>
      </c>
      <c r="G151" s="209" t="s">
        <v>154</v>
      </c>
      <c r="H151" s="210">
        <v>25</v>
      </c>
      <c r="I151" s="211"/>
      <c r="J151" s="211"/>
      <c r="K151" s="212">
        <f>ROUND(P151*H151,2)</f>
        <v>0</v>
      </c>
      <c r="L151" s="208" t="s">
        <v>142</v>
      </c>
      <c r="M151" s="37"/>
      <c r="N151" s="213" t="s">
        <v>1</v>
      </c>
      <c r="O151" s="214" t="s">
        <v>43</v>
      </c>
      <c r="P151" s="215">
        <f>I151+J151</f>
        <v>0</v>
      </c>
      <c r="Q151" s="215">
        <f>ROUND(I151*H151,2)</f>
        <v>0</v>
      </c>
      <c r="R151" s="215">
        <f>ROUND(J151*H151,2)</f>
        <v>0</v>
      </c>
      <c r="S151" s="68"/>
      <c r="T151" s="216">
        <f>S151*H151</f>
        <v>0</v>
      </c>
      <c r="U151" s="216">
        <v>0</v>
      </c>
      <c r="V151" s="216">
        <f>U151*H151</f>
        <v>0</v>
      </c>
      <c r="W151" s="216">
        <v>0</v>
      </c>
      <c r="X151" s="217">
        <f>W151*H151</f>
        <v>0</v>
      </c>
      <c r="Y151" s="32"/>
      <c r="Z151" s="32"/>
      <c r="AA151" s="32"/>
      <c r="AB151" s="32"/>
      <c r="AC151" s="32"/>
      <c r="AD151" s="32"/>
      <c r="AE151" s="32"/>
      <c r="AR151" s="218" t="s">
        <v>225</v>
      </c>
      <c r="AT151" s="218" t="s">
        <v>138</v>
      </c>
      <c r="AU151" s="218" t="s">
        <v>88</v>
      </c>
      <c r="AY151" s="16" t="s">
        <v>135</v>
      </c>
      <c r="BE151" s="219">
        <f>IF(O151="základní",K151,0)</f>
        <v>0</v>
      </c>
      <c r="BF151" s="219">
        <f>IF(O151="snížená",K151,0)</f>
        <v>0</v>
      </c>
      <c r="BG151" s="219">
        <f>IF(O151="zákl. přenesená",K151,0)</f>
        <v>0</v>
      </c>
      <c r="BH151" s="219">
        <f>IF(O151="sníž. přenesená",K151,0)</f>
        <v>0</v>
      </c>
      <c r="BI151" s="219">
        <f>IF(O151="nulová",K151,0)</f>
        <v>0</v>
      </c>
      <c r="BJ151" s="16" t="s">
        <v>88</v>
      </c>
      <c r="BK151" s="219">
        <f>ROUND(P151*H151,2)</f>
        <v>0</v>
      </c>
      <c r="BL151" s="16" t="s">
        <v>225</v>
      </c>
      <c r="BM151" s="218" t="s">
        <v>226</v>
      </c>
    </row>
    <row r="152" spans="1:65" s="2" customFormat="1" ht="21.75" customHeight="1">
      <c r="A152" s="32"/>
      <c r="B152" s="33"/>
      <c r="C152" s="206" t="s">
        <v>227</v>
      </c>
      <c r="D152" s="206" t="s">
        <v>138</v>
      </c>
      <c r="E152" s="207" t="s">
        <v>228</v>
      </c>
      <c r="F152" s="208" t="s">
        <v>229</v>
      </c>
      <c r="G152" s="209" t="s">
        <v>154</v>
      </c>
      <c r="H152" s="210">
        <v>25</v>
      </c>
      <c r="I152" s="211"/>
      <c r="J152" s="211"/>
      <c r="K152" s="212">
        <f>ROUND(P152*H152,2)</f>
        <v>0</v>
      </c>
      <c r="L152" s="208" t="s">
        <v>142</v>
      </c>
      <c r="M152" s="37"/>
      <c r="N152" s="213" t="s">
        <v>1</v>
      </c>
      <c r="O152" s="214" t="s">
        <v>43</v>
      </c>
      <c r="P152" s="215">
        <f>I152+J152</f>
        <v>0</v>
      </c>
      <c r="Q152" s="215">
        <f>ROUND(I152*H152,2)</f>
        <v>0</v>
      </c>
      <c r="R152" s="215">
        <f>ROUND(J152*H152,2)</f>
        <v>0</v>
      </c>
      <c r="S152" s="68"/>
      <c r="T152" s="216">
        <f>S152*H152</f>
        <v>0</v>
      </c>
      <c r="U152" s="216">
        <v>0</v>
      </c>
      <c r="V152" s="216">
        <f>U152*H152</f>
        <v>0</v>
      </c>
      <c r="W152" s="216">
        <v>0</v>
      </c>
      <c r="X152" s="217">
        <f>W152*H152</f>
        <v>0</v>
      </c>
      <c r="Y152" s="32"/>
      <c r="Z152" s="32"/>
      <c r="AA152" s="32"/>
      <c r="AB152" s="32"/>
      <c r="AC152" s="32"/>
      <c r="AD152" s="32"/>
      <c r="AE152" s="32"/>
      <c r="AR152" s="218" t="s">
        <v>225</v>
      </c>
      <c r="AT152" s="218" t="s">
        <v>138</v>
      </c>
      <c r="AU152" s="218" t="s">
        <v>88</v>
      </c>
      <c r="AY152" s="16" t="s">
        <v>135</v>
      </c>
      <c r="BE152" s="219">
        <f>IF(O152="základní",K152,0)</f>
        <v>0</v>
      </c>
      <c r="BF152" s="219">
        <f>IF(O152="snížená",K152,0)</f>
        <v>0</v>
      </c>
      <c r="BG152" s="219">
        <f>IF(O152="zákl. přenesená",K152,0)</f>
        <v>0</v>
      </c>
      <c r="BH152" s="219">
        <f>IF(O152="sníž. přenesená",K152,0)</f>
        <v>0</v>
      </c>
      <c r="BI152" s="219">
        <f>IF(O152="nulová",K152,0)</f>
        <v>0</v>
      </c>
      <c r="BJ152" s="16" t="s">
        <v>88</v>
      </c>
      <c r="BK152" s="219">
        <f>ROUND(P152*H152,2)</f>
        <v>0</v>
      </c>
      <c r="BL152" s="16" t="s">
        <v>225</v>
      </c>
      <c r="BM152" s="218" t="s">
        <v>230</v>
      </c>
    </row>
    <row r="153" spans="1:65" s="2" customFormat="1" ht="21.75" customHeight="1">
      <c r="A153" s="32"/>
      <c r="B153" s="33"/>
      <c r="C153" s="206" t="s">
        <v>8</v>
      </c>
      <c r="D153" s="206" t="s">
        <v>138</v>
      </c>
      <c r="E153" s="207" t="s">
        <v>231</v>
      </c>
      <c r="F153" s="208" t="s">
        <v>232</v>
      </c>
      <c r="G153" s="209" t="s">
        <v>154</v>
      </c>
      <c r="H153" s="210">
        <v>4</v>
      </c>
      <c r="I153" s="211"/>
      <c r="J153" s="211"/>
      <c r="K153" s="212">
        <f>ROUND(P153*H153,2)</f>
        <v>0</v>
      </c>
      <c r="L153" s="208" t="s">
        <v>142</v>
      </c>
      <c r="M153" s="37"/>
      <c r="N153" s="213" t="s">
        <v>1</v>
      </c>
      <c r="O153" s="214" t="s">
        <v>43</v>
      </c>
      <c r="P153" s="215">
        <f>I153+J153</f>
        <v>0</v>
      </c>
      <c r="Q153" s="215">
        <f>ROUND(I153*H153,2)</f>
        <v>0</v>
      </c>
      <c r="R153" s="215">
        <f>ROUND(J153*H153,2)</f>
        <v>0</v>
      </c>
      <c r="S153" s="68"/>
      <c r="T153" s="216">
        <f>S153*H153</f>
        <v>0</v>
      </c>
      <c r="U153" s="216">
        <v>0</v>
      </c>
      <c r="V153" s="216">
        <f>U153*H153</f>
        <v>0</v>
      </c>
      <c r="W153" s="216">
        <v>0</v>
      </c>
      <c r="X153" s="217">
        <f>W153*H153</f>
        <v>0</v>
      </c>
      <c r="Y153" s="32"/>
      <c r="Z153" s="32"/>
      <c r="AA153" s="32"/>
      <c r="AB153" s="32"/>
      <c r="AC153" s="32"/>
      <c r="AD153" s="32"/>
      <c r="AE153" s="32"/>
      <c r="AR153" s="218" t="s">
        <v>225</v>
      </c>
      <c r="AT153" s="218" t="s">
        <v>138</v>
      </c>
      <c r="AU153" s="218" t="s">
        <v>88</v>
      </c>
      <c r="AY153" s="16" t="s">
        <v>135</v>
      </c>
      <c r="BE153" s="219">
        <f>IF(O153="základní",K153,0)</f>
        <v>0</v>
      </c>
      <c r="BF153" s="219">
        <f>IF(O153="snížená",K153,0)</f>
        <v>0</v>
      </c>
      <c r="BG153" s="219">
        <f>IF(O153="zákl. přenesená",K153,0)</f>
        <v>0</v>
      </c>
      <c r="BH153" s="219">
        <f>IF(O153="sníž. přenesená",K153,0)</f>
        <v>0</v>
      </c>
      <c r="BI153" s="219">
        <f>IF(O153="nulová",K153,0)</f>
        <v>0</v>
      </c>
      <c r="BJ153" s="16" t="s">
        <v>88</v>
      </c>
      <c r="BK153" s="219">
        <f>ROUND(P153*H153,2)</f>
        <v>0</v>
      </c>
      <c r="BL153" s="16" t="s">
        <v>225</v>
      </c>
      <c r="BM153" s="218" t="s">
        <v>233</v>
      </c>
    </row>
    <row r="154" spans="1:65" s="2" customFormat="1" ht="21.75" customHeight="1">
      <c r="A154" s="32"/>
      <c r="B154" s="33"/>
      <c r="C154" s="206" t="s">
        <v>234</v>
      </c>
      <c r="D154" s="206" t="s">
        <v>138</v>
      </c>
      <c r="E154" s="207" t="s">
        <v>235</v>
      </c>
      <c r="F154" s="208" t="s">
        <v>236</v>
      </c>
      <c r="G154" s="209" t="s">
        <v>154</v>
      </c>
      <c r="H154" s="210">
        <v>4</v>
      </c>
      <c r="I154" s="211"/>
      <c r="J154" s="211"/>
      <c r="K154" s="212">
        <f>ROUND(P154*H154,2)</f>
        <v>0</v>
      </c>
      <c r="L154" s="208" t="s">
        <v>142</v>
      </c>
      <c r="M154" s="37"/>
      <c r="N154" s="213" t="s">
        <v>1</v>
      </c>
      <c r="O154" s="214" t="s">
        <v>43</v>
      </c>
      <c r="P154" s="215">
        <f>I154+J154</f>
        <v>0</v>
      </c>
      <c r="Q154" s="215">
        <f>ROUND(I154*H154,2)</f>
        <v>0</v>
      </c>
      <c r="R154" s="215">
        <f>ROUND(J154*H154,2)</f>
        <v>0</v>
      </c>
      <c r="S154" s="68"/>
      <c r="T154" s="216">
        <f>S154*H154</f>
        <v>0</v>
      </c>
      <c r="U154" s="216">
        <v>0</v>
      </c>
      <c r="V154" s="216">
        <f>U154*H154</f>
        <v>0</v>
      </c>
      <c r="W154" s="216">
        <v>0</v>
      </c>
      <c r="X154" s="217">
        <f>W154*H154</f>
        <v>0</v>
      </c>
      <c r="Y154" s="32"/>
      <c r="Z154" s="32"/>
      <c r="AA154" s="32"/>
      <c r="AB154" s="32"/>
      <c r="AC154" s="32"/>
      <c r="AD154" s="32"/>
      <c r="AE154" s="32"/>
      <c r="AR154" s="218" t="s">
        <v>225</v>
      </c>
      <c r="AT154" s="218" t="s">
        <v>138</v>
      </c>
      <c r="AU154" s="218" t="s">
        <v>88</v>
      </c>
      <c r="AY154" s="16" t="s">
        <v>135</v>
      </c>
      <c r="BE154" s="219">
        <f>IF(O154="základní",K154,0)</f>
        <v>0</v>
      </c>
      <c r="BF154" s="219">
        <f>IF(O154="snížená",K154,0)</f>
        <v>0</v>
      </c>
      <c r="BG154" s="219">
        <f>IF(O154="zákl. přenesená",K154,0)</f>
        <v>0</v>
      </c>
      <c r="BH154" s="219">
        <f>IF(O154="sníž. přenesená",K154,0)</f>
        <v>0</v>
      </c>
      <c r="BI154" s="219">
        <f>IF(O154="nulová",K154,0)</f>
        <v>0</v>
      </c>
      <c r="BJ154" s="16" t="s">
        <v>88</v>
      </c>
      <c r="BK154" s="219">
        <f>ROUND(P154*H154,2)</f>
        <v>0</v>
      </c>
      <c r="BL154" s="16" t="s">
        <v>225</v>
      </c>
      <c r="BM154" s="218" t="s">
        <v>237</v>
      </c>
    </row>
    <row r="155" spans="1:65" s="2" customFormat="1" ht="33" customHeight="1">
      <c r="A155" s="32"/>
      <c r="B155" s="33"/>
      <c r="C155" s="206" t="s">
        <v>238</v>
      </c>
      <c r="D155" s="206" t="s">
        <v>138</v>
      </c>
      <c r="E155" s="207" t="s">
        <v>239</v>
      </c>
      <c r="F155" s="208" t="s">
        <v>240</v>
      </c>
      <c r="G155" s="209" t="s">
        <v>241</v>
      </c>
      <c r="H155" s="210">
        <v>108.8</v>
      </c>
      <c r="I155" s="211"/>
      <c r="J155" s="211"/>
      <c r="K155" s="212">
        <f>ROUND(P155*H155,2)</f>
        <v>0</v>
      </c>
      <c r="L155" s="208" t="s">
        <v>142</v>
      </c>
      <c r="M155" s="37"/>
      <c r="N155" s="213" t="s">
        <v>1</v>
      </c>
      <c r="O155" s="214" t="s">
        <v>43</v>
      </c>
      <c r="P155" s="215">
        <f>I155+J155</f>
        <v>0</v>
      </c>
      <c r="Q155" s="215">
        <f>ROUND(I155*H155,2)</f>
        <v>0</v>
      </c>
      <c r="R155" s="215">
        <f>ROUND(J155*H155,2)</f>
        <v>0</v>
      </c>
      <c r="S155" s="68"/>
      <c r="T155" s="216">
        <f>S155*H155</f>
        <v>0</v>
      </c>
      <c r="U155" s="216">
        <v>0</v>
      </c>
      <c r="V155" s="216">
        <f>U155*H155</f>
        <v>0</v>
      </c>
      <c r="W155" s="216">
        <v>0</v>
      </c>
      <c r="X155" s="217">
        <f>W155*H155</f>
        <v>0</v>
      </c>
      <c r="Y155" s="32"/>
      <c r="Z155" s="32"/>
      <c r="AA155" s="32"/>
      <c r="AB155" s="32"/>
      <c r="AC155" s="32"/>
      <c r="AD155" s="32"/>
      <c r="AE155" s="32"/>
      <c r="AR155" s="218" t="s">
        <v>225</v>
      </c>
      <c r="AT155" s="218" t="s">
        <v>138</v>
      </c>
      <c r="AU155" s="218" t="s">
        <v>88</v>
      </c>
      <c r="AY155" s="16" t="s">
        <v>135</v>
      </c>
      <c r="BE155" s="219">
        <f>IF(O155="základní",K155,0)</f>
        <v>0</v>
      </c>
      <c r="BF155" s="219">
        <f>IF(O155="snížená",K155,0)</f>
        <v>0</v>
      </c>
      <c r="BG155" s="219">
        <f>IF(O155="zákl. přenesená",K155,0)</f>
        <v>0</v>
      </c>
      <c r="BH155" s="219">
        <f>IF(O155="sníž. přenesená",K155,0)</f>
        <v>0</v>
      </c>
      <c r="BI155" s="219">
        <f>IF(O155="nulová",K155,0)</f>
        <v>0</v>
      </c>
      <c r="BJ155" s="16" t="s">
        <v>88</v>
      </c>
      <c r="BK155" s="219">
        <f>ROUND(P155*H155,2)</f>
        <v>0</v>
      </c>
      <c r="BL155" s="16" t="s">
        <v>225</v>
      </c>
      <c r="BM155" s="218" t="s">
        <v>242</v>
      </c>
    </row>
    <row r="156" spans="1:65" s="2" customFormat="1" ht="19.5">
      <c r="A156" s="32"/>
      <c r="B156" s="33"/>
      <c r="C156" s="34"/>
      <c r="D156" s="220" t="s">
        <v>149</v>
      </c>
      <c r="E156" s="34"/>
      <c r="F156" s="221" t="s">
        <v>243</v>
      </c>
      <c r="G156" s="34"/>
      <c r="H156" s="34"/>
      <c r="I156" s="113"/>
      <c r="J156" s="113"/>
      <c r="K156" s="34"/>
      <c r="L156" s="34"/>
      <c r="M156" s="37"/>
      <c r="N156" s="222"/>
      <c r="O156" s="223"/>
      <c r="P156" s="68"/>
      <c r="Q156" s="68"/>
      <c r="R156" s="68"/>
      <c r="S156" s="68"/>
      <c r="T156" s="68"/>
      <c r="U156" s="68"/>
      <c r="V156" s="68"/>
      <c r="W156" s="68"/>
      <c r="X156" s="69"/>
      <c r="Y156" s="32"/>
      <c r="Z156" s="32"/>
      <c r="AA156" s="32"/>
      <c r="AB156" s="32"/>
      <c r="AC156" s="32"/>
      <c r="AD156" s="32"/>
      <c r="AE156" s="32"/>
      <c r="AT156" s="16" t="s">
        <v>149</v>
      </c>
      <c r="AU156" s="16" t="s">
        <v>88</v>
      </c>
    </row>
    <row r="157" spans="1:65" s="13" customFormat="1" ht="11.25">
      <c r="B157" s="224"/>
      <c r="C157" s="225"/>
      <c r="D157" s="220" t="s">
        <v>244</v>
      </c>
      <c r="E157" s="226" t="s">
        <v>1</v>
      </c>
      <c r="F157" s="227" t="s">
        <v>245</v>
      </c>
      <c r="G157" s="225"/>
      <c r="H157" s="228">
        <v>108</v>
      </c>
      <c r="I157" s="229"/>
      <c r="J157" s="229"/>
      <c r="K157" s="225"/>
      <c r="L157" s="225"/>
      <c r="M157" s="230"/>
      <c r="N157" s="231"/>
      <c r="O157" s="232"/>
      <c r="P157" s="232"/>
      <c r="Q157" s="232"/>
      <c r="R157" s="232"/>
      <c r="S157" s="232"/>
      <c r="T157" s="232"/>
      <c r="U157" s="232"/>
      <c r="V157" s="232"/>
      <c r="W157" s="232"/>
      <c r="X157" s="233"/>
      <c r="AT157" s="234" t="s">
        <v>244</v>
      </c>
      <c r="AU157" s="234" t="s">
        <v>88</v>
      </c>
      <c r="AV157" s="13" t="s">
        <v>90</v>
      </c>
      <c r="AW157" s="13" t="s">
        <v>5</v>
      </c>
      <c r="AX157" s="13" t="s">
        <v>80</v>
      </c>
      <c r="AY157" s="234" t="s">
        <v>135</v>
      </c>
    </row>
    <row r="158" spans="1:65" s="13" customFormat="1" ht="11.25">
      <c r="B158" s="224"/>
      <c r="C158" s="225"/>
      <c r="D158" s="220" t="s">
        <v>244</v>
      </c>
      <c r="E158" s="226" t="s">
        <v>1</v>
      </c>
      <c r="F158" s="227" t="s">
        <v>246</v>
      </c>
      <c r="G158" s="225"/>
      <c r="H158" s="228">
        <v>0.8</v>
      </c>
      <c r="I158" s="229"/>
      <c r="J158" s="229"/>
      <c r="K158" s="225"/>
      <c r="L158" s="225"/>
      <c r="M158" s="230"/>
      <c r="N158" s="231"/>
      <c r="O158" s="232"/>
      <c r="P158" s="232"/>
      <c r="Q158" s="232"/>
      <c r="R158" s="232"/>
      <c r="S158" s="232"/>
      <c r="T158" s="232"/>
      <c r="U158" s="232"/>
      <c r="V158" s="232"/>
      <c r="W158" s="232"/>
      <c r="X158" s="233"/>
      <c r="AT158" s="234" t="s">
        <v>244</v>
      </c>
      <c r="AU158" s="234" t="s">
        <v>88</v>
      </c>
      <c r="AV158" s="13" t="s">
        <v>90</v>
      </c>
      <c r="AW158" s="13" t="s">
        <v>5</v>
      </c>
      <c r="AX158" s="13" t="s">
        <v>80</v>
      </c>
      <c r="AY158" s="234" t="s">
        <v>135</v>
      </c>
    </row>
    <row r="159" spans="1:65" s="14" customFormat="1" ht="11.25">
      <c r="B159" s="235"/>
      <c r="C159" s="236"/>
      <c r="D159" s="220" t="s">
        <v>244</v>
      </c>
      <c r="E159" s="237" t="s">
        <v>1</v>
      </c>
      <c r="F159" s="238" t="s">
        <v>247</v>
      </c>
      <c r="G159" s="236"/>
      <c r="H159" s="239">
        <v>108.8</v>
      </c>
      <c r="I159" s="240"/>
      <c r="J159" s="240"/>
      <c r="K159" s="236"/>
      <c r="L159" s="236"/>
      <c r="M159" s="241"/>
      <c r="N159" s="242"/>
      <c r="O159" s="243"/>
      <c r="P159" s="243"/>
      <c r="Q159" s="243"/>
      <c r="R159" s="243"/>
      <c r="S159" s="243"/>
      <c r="T159" s="243"/>
      <c r="U159" s="243"/>
      <c r="V159" s="243"/>
      <c r="W159" s="243"/>
      <c r="X159" s="244"/>
      <c r="AT159" s="245" t="s">
        <v>244</v>
      </c>
      <c r="AU159" s="245" t="s">
        <v>88</v>
      </c>
      <c r="AV159" s="14" t="s">
        <v>143</v>
      </c>
      <c r="AW159" s="14" t="s">
        <v>5</v>
      </c>
      <c r="AX159" s="14" t="s">
        <v>88</v>
      </c>
      <c r="AY159" s="245" t="s">
        <v>135</v>
      </c>
    </row>
    <row r="160" spans="1:65" s="2" customFormat="1" ht="33" customHeight="1">
      <c r="A160" s="32"/>
      <c r="B160" s="33"/>
      <c r="C160" s="206" t="s">
        <v>248</v>
      </c>
      <c r="D160" s="206" t="s">
        <v>138</v>
      </c>
      <c r="E160" s="207" t="s">
        <v>239</v>
      </c>
      <c r="F160" s="208" t="s">
        <v>240</v>
      </c>
      <c r="G160" s="209" t="s">
        <v>241</v>
      </c>
      <c r="H160" s="210">
        <v>108</v>
      </c>
      <c r="I160" s="211"/>
      <c r="J160" s="211"/>
      <c r="K160" s="212">
        <f>ROUND(P160*H160,2)</f>
        <v>0</v>
      </c>
      <c r="L160" s="208" t="s">
        <v>142</v>
      </c>
      <c r="M160" s="37"/>
      <c r="N160" s="213" t="s">
        <v>1</v>
      </c>
      <c r="O160" s="214" t="s">
        <v>43</v>
      </c>
      <c r="P160" s="215">
        <f>I160+J160</f>
        <v>0</v>
      </c>
      <c r="Q160" s="215">
        <f>ROUND(I160*H160,2)</f>
        <v>0</v>
      </c>
      <c r="R160" s="215">
        <f>ROUND(J160*H160,2)</f>
        <v>0</v>
      </c>
      <c r="S160" s="68"/>
      <c r="T160" s="216">
        <f>S160*H160</f>
        <v>0</v>
      </c>
      <c r="U160" s="216">
        <v>0</v>
      </c>
      <c r="V160" s="216">
        <f>U160*H160</f>
        <v>0</v>
      </c>
      <c r="W160" s="216">
        <v>0</v>
      </c>
      <c r="X160" s="217">
        <f>W160*H160</f>
        <v>0</v>
      </c>
      <c r="Y160" s="32"/>
      <c r="Z160" s="32"/>
      <c r="AA160" s="32"/>
      <c r="AB160" s="32"/>
      <c r="AC160" s="32"/>
      <c r="AD160" s="32"/>
      <c r="AE160" s="32"/>
      <c r="AR160" s="218" t="s">
        <v>225</v>
      </c>
      <c r="AT160" s="218" t="s">
        <v>138</v>
      </c>
      <c r="AU160" s="218" t="s">
        <v>88</v>
      </c>
      <c r="AY160" s="16" t="s">
        <v>135</v>
      </c>
      <c r="BE160" s="219">
        <f>IF(O160="základní",K160,0)</f>
        <v>0</v>
      </c>
      <c r="BF160" s="219">
        <f>IF(O160="snížená",K160,0)</f>
        <v>0</v>
      </c>
      <c r="BG160" s="219">
        <f>IF(O160="zákl. přenesená",K160,0)</f>
        <v>0</v>
      </c>
      <c r="BH160" s="219">
        <f>IF(O160="sníž. přenesená",K160,0)</f>
        <v>0</v>
      </c>
      <c r="BI160" s="219">
        <f>IF(O160="nulová",K160,0)</f>
        <v>0</v>
      </c>
      <c r="BJ160" s="16" t="s">
        <v>88</v>
      </c>
      <c r="BK160" s="219">
        <f>ROUND(P160*H160,2)</f>
        <v>0</v>
      </c>
      <c r="BL160" s="16" t="s">
        <v>225</v>
      </c>
      <c r="BM160" s="218" t="s">
        <v>249</v>
      </c>
    </row>
    <row r="161" spans="1:65" s="2" customFormat="1" ht="19.5">
      <c r="A161" s="32"/>
      <c r="B161" s="33"/>
      <c r="C161" s="34"/>
      <c r="D161" s="220" t="s">
        <v>149</v>
      </c>
      <c r="E161" s="34"/>
      <c r="F161" s="221" t="s">
        <v>243</v>
      </c>
      <c r="G161" s="34"/>
      <c r="H161" s="34"/>
      <c r="I161" s="113"/>
      <c r="J161" s="113"/>
      <c r="K161" s="34"/>
      <c r="L161" s="34"/>
      <c r="M161" s="37"/>
      <c r="N161" s="222"/>
      <c r="O161" s="223"/>
      <c r="P161" s="68"/>
      <c r="Q161" s="68"/>
      <c r="R161" s="68"/>
      <c r="S161" s="68"/>
      <c r="T161" s="68"/>
      <c r="U161" s="68"/>
      <c r="V161" s="68"/>
      <c r="W161" s="68"/>
      <c r="X161" s="69"/>
      <c r="Y161" s="32"/>
      <c r="Z161" s="32"/>
      <c r="AA161" s="32"/>
      <c r="AB161" s="32"/>
      <c r="AC161" s="32"/>
      <c r="AD161" s="32"/>
      <c r="AE161" s="32"/>
      <c r="AT161" s="16" t="s">
        <v>149</v>
      </c>
      <c r="AU161" s="16" t="s">
        <v>88</v>
      </c>
    </row>
    <row r="162" spans="1:65" s="13" customFormat="1" ht="11.25">
      <c r="B162" s="224"/>
      <c r="C162" s="225"/>
      <c r="D162" s="220" t="s">
        <v>244</v>
      </c>
      <c r="E162" s="226" t="s">
        <v>1</v>
      </c>
      <c r="F162" s="227" t="s">
        <v>250</v>
      </c>
      <c r="G162" s="225"/>
      <c r="H162" s="228">
        <v>108</v>
      </c>
      <c r="I162" s="229"/>
      <c r="J162" s="229"/>
      <c r="K162" s="225"/>
      <c r="L162" s="225"/>
      <c r="M162" s="230"/>
      <c r="N162" s="231"/>
      <c r="O162" s="232"/>
      <c r="P162" s="232"/>
      <c r="Q162" s="232"/>
      <c r="R162" s="232"/>
      <c r="S162" s="232"/>
      <c r="T162" s="232"/>
      <c r="U162" s="232"/>
      <c r="V162" s="232"/>
      <c r="W162" s="232"/>
      <c r="X162" s="233"/>
      <c r="AT162" s="234" t="s">
        <v>244</v>
      </c>
      <c r="AU162" s="234" t="s">
        <v>88</v>
      </c>
      <c r="AV162" s="13" t="s">
        <v>90</v>
      </c>
      <c r="AW162" s="13" t="s">
        <v>5</v>
      </c>
      <c r="AX162" s="13" t="s">
        <v>88</v>
      </c>
      <c r="AY162" s="234" t="s">
        <v>135</v>
      </c>
    </row>
    <row r="163" spans="1:65" s="2" customFormat="1" ht="21.75" customHeight="1">
      <c r="A163" s="32"/>
      <c r="B163" s="33"/>
      <c r="C163" s="206" t="s">
        <v>251</v>
      </c>
      <c r="D163" s="206" t="s">
        <v>138</v>
      </c>
      <c r="E163" s="207" t="s">
        <v>252</v>
      </c>
      <c r="F163" s="208" t="s">
        <v>253</v>
      </c>
      <c r="G163" s="209" t="s">
        <v>241</v>
      </c>
      <c r="H163" s="210">
        <v>0.71499999999999997</v>
      </c>
      <c r="I163" s="211"/>
      <c r="J163" s="211"/>
      <c r="K163" s="212">
        <f>ROUND(P163*H163,2)</f>
        <v>0</v>
      </c>
      <c r="L163" s="208" t="s">
        <v>142</v>
      </c>
      <c r="M163" s="37"/>
      <c r="N163" s="213" t="s">
        <v>1</v>
      </c>
      <c r="O163" s="214" t="s">
        <v>43</v>
      </c>
      <c r="P163" s="215">
        <f>I163+J163</f>
        <v>0</v>
      </c>
      <c r="Q163" s="215">
        <f>ROUND(I163*H163,2)</f>
        <v>0</v>
      </c>
      <c r="R163" s="215">
        <f>ROUND(J163*H163,2)</f>
        <v>0</v>
      </c>
      <c r="S163" s="68"/>
      <c r="T163" s="216">
        <f>S163*H163</f>
        <v>0</v>
      </c>
      <c r="U163" s="216">
        <v>0</v>
      </c>
      <c r="V163" s="216">
        <f>U163*H163</f>
        <v>0</v>
      </c>
      <c r="W163" s="216">
        <v>0</v>
      </c>
      <c r="X163" s="217">
        <f>W163*H163</f>
        <v>0</v>
      </c>
      <c r="Y163" s="32"/>
      <c r="Z163" s="32"/>
      <c r="AA163" s="32"/>
      <c r="AB163" s="32"/>
      <c r="AC163" s="32"/>
      <c r="AD163" s="32"/>
      <c r="AE163" s="32"/>
      <c r="AR163" s="218" t="s">
        <v>225</v>
      </c>
      <c r="AT163" s="218" t="s">
        <v>138</v>
      </c>
      <c r="AU163" s="218" t="s">
        <v>88</v>
      </c>
      <c r="AY163" s="16" t="s">
        <v>135</v>
      </c>
      <c r="BE163" s="219">
        <f>IF(O163="základní",K163,0)</f>
        <v>0</v>
      </c>
      <c r="BF163" s="219">
        <f>IF(O163="snížená",K163,0)</f>
        <v>0</v>
      </c>
      <c r="BG163" s="219">
        <f>IF(O163="zákl. přenesená",K163,0)</f>
        <v>0</v>
      </c>
      <c r="BH163" s="219">
        <f>IF(O163="sníž. přenesená",K163,0)</f>
        <v>0</v>
      </c>
      <c r="BI163" s="219">
        <f>IF(O163="nulová",K163,0)</f>
        <v>0</v>
      </c>
      <c r="BJ163" s="16" t="s">
        <v>88</v>
      </c>
      <c r="BK163" s="219">
        <f>ROUND(P163*H163,2)</f>
        <v>0</v>
      </c>
      <c r="BL163" s="16" t="s">
        <v>225</v>
      </c>
      <c r="BM163" s="218" t="s">
        <v>254</v>
      </c>
    </row>
    <row r="164" spans="1:65" s="2" customFormat="1" ht="19.5">
      <c r="A164" s="32"/>
      <c r="B164" s="33"/>
      <c r="C164" s="34"/>
      <c r="D164" s="220" t="s">
        <v>149</v>
      </c>
      <c r="E164" s="34"/>
      <c r="F164" s="221" t="s">
        <v>243</v>
      </c>
      <c r="G164" s="34"/>
      <c r="H164" s="34"/>
      <c r="I164" s="113"/>
      <c r="J164" s="113"/>
      <c r="K164" s="34"/>
      <c r="L164" s="34"/>
      <c r="M164" s="37"/>
      <c r="N164" s="222"/>
      <c r="O164" s="223"/>
      <c r="P164" s="68"/>
      <c r="Q164" s="68"/>
      <c r="R164" s="68"/>
      <c r="S164" s="68"/>
      <c r="T164" s="68"/>
      <c r="U164" s="68"/>
      <c r="V164" s="68"/>
      <c r="W164" s="68"/>
      <c r="X164" s="69"/>
      <c r="Y164" s="32"/>
      <c r="Z164" s="32"/>
      <c r="AA164" s="32"/>
      <c r="AB164" s="32"/>
      <c r="AC164" s="32"/>
      <c r="AD164" s="32"/>
      <c r="AE164" s="32"/>
      <c r="AT164" s="16" t="s">
        <v>149</v>
      </c>
      <c r="AU164" s="16" t="s">
        <v>88</v>
      </c>
    </row>
    <row r="165" spans="1:65" s="13" customFormat="1" ht="11.25">
      <c r="B165" s="224"/>
      <c r="C165" s="225"/>
      <c r="D165" s="220" t="s">
        <v>244</v>
      </c>
      <c r="E165" s="226" t="s">
        <v>1</v>
      </c>
      <c r="F165" s="227" t="s">
        <v>255</v>
      </c>
      <c r="G165" s="225"/>
      <c r="H165" s="228">
        <v>0.71499999999999997</v>
      </c>
      <c r="I165" s="229"/>
      <c r="J165" s="229"/>
      <c r="K165" s="225"/>
      <c r="L165" s="225"/>
      <c r="M165" s="230"/>
      <c r="N165" s="231"/>
      <c r="O165" s="232"/>
      <c r="P165" s="232"/>
      <c r="Q165" s="232"/>
      <c r="R165" s="232"/>
      <c r="S165" s="232"/>
      <c r="T165" s="232"/>
      <c r="U165" s="232"/>
      <c r="V165" s="232"/>
      <c r="W165" s="232"/>
      <c r="X165" s="233"/>
      <c r="AT165" s="234" t="s">
        <v>244</v>
      </c>
      <c r="AU165" s="234" t="s">
        <v>88</v>
      </c>
      <c r="AV165" s="13" t="s">
        <v>90</v>
      </c>
      <c r="AW165" s="13" t="s">
        <v>5</v>
      </c>
      <c r="AX165" s="13" t="s">
        <v>88</v>
      </c>
      <c r="AY165" s="234" t="s">
        <v>135</v>
      </c>
    </row>
    <row r="166" spans="1:65" s="2" customFormat="1" ht="21.75" customHeight="1">
      <c r="A166" s="32"/>
      <c r="B166" s="33"/>
      <c r="C166" s="206" t="s">
        <v>256</v>
      </c>
      <c r="D166" s="206" t="s">
        <v>138</v>
      </c>
      <c r="E166" s="207" t="s">
        <v>257</v>
      </c>
      <c r="F166" s="208" t="s">
        <v>258</v>
      </c>
      <c r="G166" s="209" t="s">
        <v>241</v>
      </c>
      <c r="H166" s="210">
        <v>170</v>
      </c>
      <c r="I166" s="211"/>
      <c r="J166" s="211"/>
      <c r="K166" s="212">
        <f>ROUND(P166*H166,2)</f>
        <v>0</v>
      </c>
      <c r="L166" s="208" t="s">
        <v>142</v>
      </c>
      <c r="M166" s="37"/>
      <c r="N166" s="213" t="s">
        <v>1</v>
      </c>
      <c r="O166" s="214" t="s">
        <v>43</v>
      </c>
      <c r="P166" s="215">
        <f>I166+J166</f>
        <v>0</v>
      </c>
      <c r="Q166" s="215">
        <f>ROUND(I166*H166,2)</f>
        <v>0</v>
      </c>
      <c r="R166" s="215">
        <f>ROUND(J166*H166,2)</f>
        <v>0</v>
      </c>
      <c r="S166" s="68"/>
      <c r="T166" s="216">
        <f>S166*H166</f>
        <v>0</v>
      </c>
      <c r="U166" s="216">
        <v>0</v>
      </c>
      <c r="V166" s="216">
        <f>U166*H166</f>
        <v>0</v>
      </c>
      <c r="W166" s="216">
        <v>0</v>
      </c>
      <c r="X166" s="217">
        <f>W166*H166</f>
        <v>0</v>
      </c>
      <c r="Y166" s="32"/>
      <c r="Z166" s="32"/>
      <c r="AA166" s="32"/>
      <c r="AB166" s="32"/>
      <c r="AC166" s="32"/>
      <c r="AD166" s="32"/>
      <c r="AE166" s="32"/>
      <c r="AR166" s="218" t="s">
        <v>143</v>
      </c>
      <c r="AT166" s="218" t="s">
        <v>138</v>
      </c>
      <c r="AU166" s="218" t="s">
        <v>88</v>
      </c>
      <c r="AY166" s="16" t="s">
        <v>135</v>
      </c>
      <c r="BE166" s="219">
        <f>IF(O166="základní",K166,0)</f>
        <v>0</v>
      </c>
      <c r="BF166" s="219">
        <f>IF(O166="snížená",K166,0)</f>
        <v>0</v>
      </c>
      <c r="BG166" s="219">
        <f>IF(O166="zákl. přenesená",K166,0)</f>
        <v>0</v>
      </c>
      <c r="BH166" s="219">
        <f>IF(O166="sníž. přenesená",K166,0)</f>
        <v>0</v>
      </c>
      <c r="BI166" s="219">
        <f>IF(O166="nulová",K166,0)</f>
        <v>0</v>
      </c>
      <c r="BJ166" s="16" t="s">
        <v>88</v>
      </c>
      <c r="BK166" s="219">
        <f>ROUND(P166*H166,2)</f>
        <v>0</v>
      </c>
      <c r="BL166" s="16" t="s">
        <v>143</v>
      </c>
      <c r="BM166" s="218" t="s">
        <v>259</v>
      </c>
    </row>
    <row r="167" spans="1:65" s="2" customFormat="1" ht="19.5">
      <c r="A167" s="32"/>
      <c r="B167" s="33"/>
      <c r="C167" s="34"/>
      <c r="D167" s="220" t="s">
        <v>149</v>
      </c>
      <c r="E167" s="34"/>
      <c r="F167" s="221" t="s">
        <v>243</v>
      </c>
      <c r="G167" s="34"/>
      <c r="H167" s="34"/>
      <c r="I167" s="113"/>
      <c r="J167" s="113"/>
      <c r="K167" s="34"/>
      <c r="L167" s="34"/>
      <c r="M167" s="37"/>
      <c r="N167" s="222"/>
      <c r="O167" s="223"/>
      <c r="P167" s="68"/>
      <c r="Q167" s="68"/>
      <c r="R167" s="68"/>
      <c r="S167" s="68"/>
      <c r="T167" s="68"/>
      <c r="U167" s="68"/>
      <c r="V167" s="68"/>
      <c r="W167" s="68"/>
      <c r="X167" s="69"/>
      <c r="Y167" s="32"/>
      <c r="Z167" s="32"/>
      <c r="AA167" s="32"/>
      <c r="AB167" s="32"/>
      <c r="AC167" s="32"/>
      <c r="AD167" s="32"/>
      <c r="AE167" s="32"/>
      <c r="AT167" s="16" t="s">
        <v>149</v>
      </c>
      <c r="AU167" s="16" t="s">
        <v>88</v>
      </c>
    </row>
    <row r="168" spans="1:65" s="13" customFormat="1" ht="11.25">
      <c r="B168" s="224"/>
      <c r="C168" s="225"/>
      <c r="D168" s="220" t="s">
        <v>244</v>
      </c>
      <c r="E168" s="226" t="s">
        <v>1</v>
      </c>
      <c r="F168" s="227" t="s">
        <v>260</v>
      </c>
      <c r="G168" s="225"/>
      <c r="H168" s="228">
        <v>170</v>
      </c>
      <c r="I168" s="229"/>
      <c r="J168" s="229"/>
      <c r="K168" s="225"/>
      <c r="L168" s="225"/>
      <c r="M168" s="230"/>
      <c r="N168" s="231"/>
      <c r="O168" s="232"/>
      <c r="P168" s="232"/>
      <c r="Q168" s="232"/>
      <c r="R168" s="232"/>
      <c r="S168" s="232"/>
      <c r="T168" s="232"/>
      <c r="U168" s="232"/>
      <c r="V168" s="232"/>
      <c r="W168" s="232"/>
      <c r="X168" s="233"/>
      <c r="AT168" s="234" t="s">
        <v>244</v>
      </c>
      <c r="AU168" s="234" t="s">
        <v>88</v>
      </c>
      <c r="AV168" s="13" t="s">
        <v>90</v>
      </c>
      <c r="AW168" s="13" t="s">
        <v>5</v>
      </c>
      <c r="AX168" s="13" t="s">
        <v>88</v>
      </c>
      <c r="AY168" s="234" t="s">
        <v>135</v>
      </c>
    </row>
    <row r="169" spans="1:65" s="2" customFormat="1" ht="21.75" customHeight="1">
      <c r="A169" s="32"/>
      <c r="B169" s="33"/>
      <c r="C169" s="206" t="s">
        <v>261</v>
      </c>
      <c r="D169" s="206" t="s">
        <v>138</v>
      </c>
      <c r="E169" s="207" t="s">
        <v>262</v>
      </c>
      <c r="F169" s="208" t="s">
        <v>263</v>
      </c>
      <c r="G169" s="209" t="s">
        <v>241</v>
      </c>
      <c r="H169" s="210">
        <v>2.242</v>
      </c>
      <c r="I169" s="211"/>
      <c r="J169" s="211"/>
      <c r="K169" s="212">
        <f>ROUND(P169*H169,2)</f>
        <v>0</v>
      </c>
      <c r="L169" s="208" t="s">
        <v>142</v>
      </c>
      <c r="M169" s="37"/>
      <c r="N169" s="213" t="s">
        <v>1</v>
      </c>
      <c r="O169" s="214" t="s">
        <v>43</v>
      </c>
      <c r="P169" s="215">
        <f>I169+J169</f>
        <v>0</v>
      </c>
      <c r="Q169" s="215">
        <f>ROUND(I169*H169,2)</f>
        <v>0</v>
      </c>
      <c r="R169" s="215">
        <f>ROUND(J169*H169,2)</f>
        <v>0</v>
      </c>
      <c r="S169" s="68"/>
      <c r="T169" s="216">
        <f>S169*H169</f>
        <v>0</v>
      </c>
      <c r="U169" s="216">
        <v>0</v>
      </c>
      <c r="V169" s="216">
        <f>U169*H169</f>
        <v>0</v>
      </c>
      <c r="W169" s="216">
        <v>0</v>
      </c>
      <c r="X169" s="217">
        <f>W169*H169</f>
        <v>0</v>
      </c>
      <c r="Y169" s="32"/>
      <c r="Z169" s="32"/>
      <c r="AA169" s="32"/>
      <c r="AB169" s="32"/>
      <c r="AC169" s="32"/>
      <c r="AD169" s="32"/>
      <c r="AE169" s="32"/>
      <c r="AR169" s="218" t="s">
        <v>225</v>
      </c>
      <c r="AT169" s="218" t="s">
        <v>138</v>
      </c>
      <c r="AU169" s="218" t="s">
        <v>88</v>
      </c>
      <c r="AY169" s="16" t="s">
        <v>135</v>
      </c>
      <c r="BE169" s="219">
        <f>IF(O169="základní",K169,0)</f>
        <v>0</v>
      </c>
      <c r="BF169" s="219">
        <f>IF(O169="snížená",K169,0)</f>
        <v>0</v>
      </c>
      <c r="BG169" s="219">
        <f>IF(O169="zákl. přenesená",K169,0)</f>
        <v>0</v>
      </c>
      <c r="BH169" s="219">
        <f>IF(O169="sníž. přenesená",K169,0)</f>
        <v>0</v>
      </c>
      <c r="BI169" s="219">
        <f>IF(O169="nulová",K169,0)</f>
        <v>0</v>
      </c>
      <c r="BJ169" s="16" t="s">
        <v>88</v>
      </c>
      <c r="BK169" s="219">
        <f>ROUND(P169*H169,2)</f>
        <v>0</v>
      </c>
      <c r="BL169" s="16" t="s">
        <v>225</v>
      </c>
      <c r="BM169" s="218" t="s">
        <v>264</v>
      </c>
    </row>
    <row r="170" spans="1:65" s="2" customFormat="1" ht="19.5">
      <c r="A170" s="32"/>
      <c r="B170" s="33"/>
      <c r="C170" s="34"/>
      <c r="D170" s="220" t="s">
        <v>149</v>
      </c>
      <c r="E170" s="34"/>
      <c r="F170" s="221" t="s">
        <v>243</v>
      </c>
      <c r="G170" s="34"/>
      <c r="H170" s="34"/>
      <c r="I170" s="113"/>
      <c r="J170" s="113"/>
      <c r="K170" s="34"/>
      <c r="L170" s="34"/>
      <c r="M170" s="37"/>
      <c r="N170" s="222"/>
      <c r="O170" s="223"/>
      <c r="P170" s="68"/>
      <c r="Q170" s="68"/>
      <c r="R170" s="68"/>
      <c r="S170" s="68"/>
      <c r="T170" s="68"/>
      <c r="U170" s="68"/>
      <c r="V170" s="68"/>
      <c r="W170" s="68"/>
      <c r="X170" s="69"/>
      <c r="Y170" s="32"/>
      <c r="Z170" s="32"/>
      <c r="AA170" s="32"/>
      <c r="AB170" s="32"/>
      <c r="AC170" s="32"/>
      <c r="AD170" s="32"/>
      <c r="AE170" s="32"/>
      <c r="AT170" s="16" t="s">
        <v>149</v>
      </c>
      <c r="AU170" s="16" t="s">
        <v>88</v>
      </c>
    </row>
    <row r="171" spans="1:65" s="13" customFormat="1" ht="11.25">
      <c r="B171" s="224"/>
      <c r="C171" s="225"/>
      <c r="D171" s="220" t="s">
        <v>244</v>
      </c>
      <c r="E171" s="226" t="s">
        <v>1</v>
      </c>
      <c r="F171" s="227" t="s">
        <v>265</v>
      </c>
      <c r="G171" s="225"/>
      <c r="H171" s="228">
        <v>6.2E-2</v>
      </c>
      <c r="I171" s="229"/>
      <c r="J171" s="229"/>
      <c r="K171" s="225"/>
      <c r="L171" s="225"/>
      <c r="M171" s="230"/>
      <c r="N171" s="231"/>
      <c r="O171" s="232"/>
      <c r="P171" s="232"/>
      <c r="Q171" s="232"/>
      <c r="R171" s="232"/>
      <c r="S171" s="232"/>
      <c r="T171" s="232"/>
      <c r="U171" s="232"/>
      <c r="V171" s="232"/>
      <c r="W171" s="232"/>
      <c r="X171" s="233"/>
      <c r="AT171" s="234" t="s">
        <v>244</v>
      </c>
      <c r="AU171" s="234" t="s">
        <v>88</v>
      </c>
      <c r="AV171" s="13" t="s">
        <v>90</v>
      </c>
      <c r="AW171" s="13" t="s">
        <v>5</v>
      </c>
      <c r="AX171" s="13" t="s">
        <v>80</v>
      </c>
      <c r="AY171" s="234" t="s">
        <v>135</v>
      </c>
    </row>
    <row r="172" spans="1:65" s="13" customFormat="1" ht="11.25">
      <c r="B172" s="224"/>
      <c r="C172" s="225"/>
      <c r="D172" s="220" t="s">
        <v>244</v>
      </c>
      <c r="E172" s="226" t="s">
        <v>1</v>
      </c>
      <c r="F172" s="227" t="s">
        <v>266</v>
      </c>
      <c r="G172" s="225"/>
      <c r="H172" s="228">
        <v>1.4650000000000001</v>
      </c>
      <c r="I172" s="229"/>
      <c r="J172" s="229"/>
      <c r="K172" s="225"/>
      <c r="L172" s="225"/>
      <c r="M172" s="230"/>
      <c r="N172" s="231"/>
      <c r="O172" s="232"/>
      <c r="P172" s="232"/>
      <c r="Q172" s="232"/>
      <c r="R172" s="232"/>
      <c r="S172" s="232"/>
      <c r="T172" s="232"/>
      <c r="U172" s="232"/>
      <c r="V172" s="232"/>
      <c r="W172" s="232"/>
      <c r="X172" s="233"/>
      <c r="AT172" s="234" t="s">
        <v>244</v>
      </c>
      <c r="AU172" s="234" t="s">
        <v>88</v>
      </c>
      <c r="AV172" s="13" t="s">
        <v>90</v>
      </c>
      <c r="AW172" s="13" t="s">
        <v>5</v>
      </c>
      <c r="AX172" s="13" t="s">
        <v>80</v>
      </c>
      <c r="AY172" s="234" t="s">
        <v>135</v>
      </c>
    </row>
    <row r="173" spans="1:65" s="13" customFormat="1" ht="11.25">
      <c r="B173" s="224"/>
      <c r="C173" s="225"/>
      <c r="D173" s="220" t="s">
        <v>244</v>
      </c>
      <c r="E173" s="226" t="s">
        <v>1</v>
      </c>
      <c r="F173" s="227" t="s">
        <v>267</v>
      </c>
      <c r="G173" s="225"/>
      <c r="H173" s="228">
        <v>0.71499999999999997</v>
      </c>
      <c r="I173" s="229"/>
      <c r="J173" s="229"/>
      <c r="K173" s="225"/>
      <c r="L173" s="225"/>
      <c r="M173" s="230"/>
      <c r="N173" s="231"/>
      <c r="O173" s="232"/>
      <c r="P173" s="232"/>
      <c r="Q173" s="232"/>
      <c r="R173" s="232"/>
      <c r="S173" s="232"/>
      <c r="T173" s="232"/>
      <c r="U173" s="232"/>
      <c r="V173" s="232"/>
      <c r="W173" s="232"/>
      <c r="X173" s="233"/>
      <c r="AT173" s="234" t="s">
        <v>244</v>
      </c>
      <c r="AU173" s="234" t="s">
        <v>88</v>
      </c>
      <c r="AV173" s="13" t="s">
        <v>90</v>
      </c>
      <c r="AW173" s="13" t="s">
        <v>5</v>
      </c>
      <c r="AX173" s="13" t="s">
        <v>80</v>
      </c>
      <c r="AY173" s="234" t="s">
        <v>135</v>
      </c>
    </row>
    <row r="174" spans="1:65" s="14" customFormat="1" ht="11.25">
      <c r="B174" s="235"/>
      <c r="C174" s="236"/>
      <c r="D174" s="220" t="s">
        <v>244</v>
      </c>
      <c r="E174" s="237" t="s">
        <v>1</v>
      </c>
      <c r="F174" s="238" t="s">
        <v>247</v>
      </c>
      <c r="G174" s="236"/>
      <c r="H174" s="239">
        <v>2.242</v>
      </c>
      <c r="I174" s="240"/>
      <c r="J174" s="240"/>
      <c r="K174" s="236"/>
      <c r="L174" s="236"/>
      <c r="M174" s="241"/>
      <c r="N174" s="242"/>
      <c r="O174" s="243"/>
      <c r="P174" s="243"/>
      <c r="Q174" s="243"/>
      <c r="R174" s="243"/>
      <c r="S174" s="243"/>
      <c r="T174" s="243"/>
      <c r="U174" s="243"/>
      <c r="V174" s="243"/>
      <c r="W174" s="243"/>
      <c r="X174" s="244"/>
      <c r="AT174" s="245" t="s">
        <v>244</v>
      </c>
      <c r="AU174" s="245" t="s">
        <v>88</v>
      </c>
      <c r="AV174" s="14" t="s">
        <v>143</v>
      </c>
      <c r="AW174" s="14" t="s">
        <v>5</v>
      </c>
      <c r="AX174" s="14" t="s">
        <v>88</v>
      </c>
      <c r="AY174" s="245" t="s">
        <v>135</v>
      </c>
    </row>
    <row r="175" spans="1:65" s="2" customFormat="1" ht="21.75" customHeight="1">
      <c r="A175" s="32"/>
      <c r="B175" s="33"/>
      <c r="C175" s="206" t="s">
        <v>268</v>
      </c>
      <c r="D175" s="206" t="s">
        <v>138</v>
      </c>
      <c r="E175" s="207" t="s">
        <v>269</v>
      </c>
      <c r="F175" s="208" t="s">
        <v>270</v>
      </c>
      <c r="G175" s="209" t="s">
        <v>241</v>
      </c>
      <c r="H175" s="210">
        <v>109.515</v>
      </c>
      <c r="I175" s="211"/>
      <c r="J175" s="211"/>
      <c r="K175" s="212">
        <f>ROUND(P175*H175,2)</f>
        <v>0</v>
      </c>
      <c r="L175" s="208" t="s">
        <v>142</v>
      </c>
      <c r="M175" s="37"/>
      <c r="N175" s="213" t="s">
        <v>1</v>
      </c>
      <c r="O175" s="214" t="s">
        <v>43</v>
      </c>
      <c r="P175" s="215">
        <f>I175+J175</f>
        <v>0</v>
      </c>
      <c r="Q175" s="215">
        <f>ROUND(I175*H175,2)</f>
        <v>0</v>
      </c>
      <c r="R175" s="215">
        <f>ROUND(J175*H175,2)</f>
        <v>0</v>
      </c>
      <c r="S175" s="68"/>
      <c r="T175" s="216">
        <f>S175*H175</f>
        <v>0</v>
      </c>
      <c r="U175" s="216">
        <v>0</v>
      </c>
      <c r="V175" s="216">
        <f>U175*H175</f>
        <v>0</v>
      </c>
      <c r="W175" s="216">
        <v>0</v>
      </c>
      <c r="X175" s="217">
        <f>W175*H175</f>
        <v>0</v>
      </c>
      <c r="Y175" s="32"/>
      <c r="Z175" s="32"/>
      <c r="AA175" s="32"/>
      <c r="AB175" s="32"/>
      <c r="AC175" s="32"/>
      <c r="AD175" s="32"/>
      <c r="AE175" s="32"/>
      <c r="AR175" s="218" t="s">
        <v>225</v>
      </c>
      <c r="AT175" s="218" t="s">
        <v>138</v>
      </c>
      <c r="AU175" s="218" t="s">
        <v>88</v>
      </c>
      <c r="AY175" s="16" t="s">
        <v>135</v>
      </c>
      <c r="BE175" s="219">
        <f>IF(O175="základní",K175,0)</f>
        <v>0</v>
      </c>
      <c r="BF175" s="219">
        <f>IF(O175="snížená",K175,0)</f>
        <v>0</v>
      </c>
      <c r="BG175" s="219">
        <f>IF(O175="zákl. přenesená",K175,0)</f>
        <v>0</v>
      </c>
      <c r="BH175" s="219">
        <f>IF(O175="sníž. přenesená",K175,0)</f>
        <v>0</v>
      </c>
      <c r="BI175" s="219">
        <f>IF(O175="nulová",K175,0)</f>
        <v>0</v>
      </c>
      <c r="BJ175" s="16" t="s">
        <v>88</v>
      </c>
      <c r="BK175" s="219">
        <f>ROUND(P175*H175,2)</f>
        <v>0</v>
      </c>
      <c r="BL175" s="16" t="s">
        <v>225</v>
      </c>
      <c r="BM175" s="218" t="s">
        <v>271</v>
      </c>
    </row>
    <row r="176" spans="1:65" s="13" customFormat="1" ht="11.25">
      <c r="B176" s="224"/>
      <c r="C176" s="225"/>
      <c r="D176" s="220" t="s">
        <v>244</v>
      </c>
      <c r="E176" s="226" t="s">
        <v>1</v>
      </c>
      <c r="F176" s="227" t="s">
        <v>272</v>
      </c>
      <c r="G176" s="225"/>
      <c r="H176" s="228">
        <v>108</v>
      </c>
      <c r="I176" s="229"/>
      <c r="J176" s="229"/>
      <c r="K176" s="225"/>
      <c r="L176" s="225"/>
      <c r="M176" s="230"/>
      <c r="N176" s="231"/>
      <c r="O176" s="232"/>
      <c r="P176" s="232"/>
      <c r="Q176" s="232"/>
      <c r="R176" s="232"/>
      <c r="S176" s="232"/>
      <c r="T176" s="232"/>
      <c r="U176" s="232"/>
      <c r="V176" s="232"/>
      <c r="W176" s="232"/>
      <c r="X176" s="233"/>
      <c r="AT176" s="234" t="s">
        <v>244</v>
      </c>
      <c r="AU176" s="234" t="s">
        <v>88</v>
      </c>
      <c r="AV176" s="13" t="s">
        <v>90</v>
      </c>
      <c r="AW176" s="13" t="s">
        <v>5</v>
      </c>
      <c r="AX176" s="13" t="s">
        <v>80</v>
      </c>
      <c r="AY176" s="234" t="s">
        <v>135</v>
      </c>
    </row>
    <row r="177" spans="1:65" s="13" customFormat="1" ht="11.25">
      <c r="B177" s="224"/>
      <c r="C177" s="225"/>
      <c r="D177" s="220" t="s">
        <v>244</v>
      </c>
      <c r="E177" s="226" t="s">
        <v>1</v>
      </c>
      <c r="F177" s="227" t="s">
        <v>246</v>
      </c>
      <c r="G177" s="225"/>
      <c r="H177" s="228">
        <v>0.8</v>
      </c>
      <c r="I177" s="229"/>
      <c r="J177" s="229"/>
      <c r="K177" s="225"/>
      <c r="L177" s="225"/>
      <c r="M177" s="230"/>
      <c r="N177" s="231"/>
      <c r="O177" s="232"/>
      <c r="P177" s="232"/>
      <c r="Q177" s="232"/>
      <c r="R177" s="232"/>
      <c r="S177" s="232"/>
      <c r="T177" s="232"/>
      <c r="U177" s="232"/>
      <c r="V177" s="232"/>
      <c r="W177" s="232"/>
      <c r="X177" s="233"/>
      <c r="AT177" s="234" t="s">
        <v>244</v>
      </c>
      <c r="AU177" s="234" t="s">
        <v>88</v>
      </c>
      <c r="AV177" s="13" t="s">
        <v>90</v>
      </c>
      <c r="AW177" s="13" t="s">
        <v>5</v>
      </c>
      <c r="AX177" s="13" t="s">
        <v>80</v>
      </c>
      <c r="AY177" s="234" t="s">
        <v>135</v>
      </c>
    </row>
    <row r="178" spans="1:65" s="13" customFormat="1" ht="11.25">
      <c r="B178" s="224"/>
      <c r="C178" s="225"/>
      <c r="D178" s="220" t="s">
        <v>244</v>
      </c>
      <c r="E178" s="226" t="s">
        <v>1</v>
      </c>
      <c r="F178" s="227" t="s">
        <v>273</v>
      </c>
      <c r="G178" s="225"/>
      <c r="H178" s="228">
        <v>0.71499999999999997</v>
      </c>
      <c r="I178" s="229"/>
      <c r="J178" s="229"/>
      <c r="K178" s="225"/>
      <c r="L178" s="225"/>
      <c r="M178" s="230"/>
      <c r="N178" s="231"/>
      <c r="O178" s="232"/>
      <c r="P178" s="232"/>
      <c r="Q178" s="232"/>
      <c r="R178" s="232"/>
      <c r="S178" s="232"/>
      <c r="T178" s="232"/>
      <c r="U178" s="232"/>
      <c r="V178" s="232"/>
      <c r="W178" s="232"/>
      <c r="X178" s="233"/>
      <c r="AT178" s="234" t="s">
        <v>244</v>
      </c>
      <c r="AU178" s="234" t="s">
        <v>88</v>
      </c>
      <c r="AV178" s="13" t="s">
        <v>90</v>
      </c>
      <c r="AW178" s="13" t="s">
        <v>5</v>
      </c>
      <c r="AX178" s="13" t="s">
        <v>80</v>
      </c>
      <c r="AY178" s="234" t="s">
        <v>135</v>
      </c>
    </row>
    <row r="179" spans="1:65" s="14" customFormat="1" ht="11.25">
      <c r="B179" s="235"/>
      <c r="C179" s="236"/>
      <c r="D179" s="220" t="s">
        <v>244</v>
      </c>
      <c r="E179" s="237" t="s">
        <v>1</v>
      </c>
      <c r="F179" s="238" t="s">
        <v>247</v>
      </c>
      <c r="G179" s="236"/>
      <c r="H179" s="239">
        <v>109.515</v>
      </c>
      <c r="I179" s="240"/>
      <c r="J179" s="240"/>
      <c r="K179" s="236"/>
      <c r="L179" s="236"/>
      <c r="M179" s="241"/>
      <c r="N179" s="242"/>
      <c r="O179" s="243"/>
      <c r="P179" s="243"/>
      <c r="Q179" s="243"/>
      <c r="R179" s="243"/>
      <c r="S179" s="243"/>
      <c r="T179" s="243"/>
      <c r="U179" s="243"/>
      <c r="V179" s="243"/>
      <c r="W179" s="243"/>
      <c r="X179" s="244"/>
      <c r="AT179" s="245" t="s">
        <v>244</v>
      </c>
      <c r="AU179" s="245" t="s">
        <v>88</v>
      </c>
      <c r="AV179" s="14" t="s">
        <v>143</v>
      </c>
      <c r="AW179" s="14" t="s">
        <v>5</v>
      </c>
      <c r="AX179" s="14" t="s">
        <v>88</v>
      </c>
      <c r="AY179" s="245" t="s">
        <v>135</v>
      </c>
    </row>
    <row r="180" spans="1:65" s="2" customFormat="1" ht="21.75" customHeight="1">
      <c r="A180" s="32"/>
      <c r="B180" s="33"/>
      <c r="C180" s="206" t="s">
        <v>274</v>
      </c>
      <c r="D180" s="206" t="s">
        <v>138</v>
      </c>
      <c r="E180" s="207" t="s">
        <v>275</v>
      </c>
      <c r="F180" s="208" t="s">
        <v>276</v>
      </c>
      <c r="G180" s="209" t="s">
        <v>154</v>
      </c>
      <c r="H180" s="210">
        <v>5</v>
      </c>
      <c r="I180" s="211"/>
      <c r="J180" s="211"/>
      <c r="K180" s="212">
        <f>ROUND(P180*H180,2)</f>
        <v>0</v>
      </c>
      <c r="L180" s="208" t="s">
        <v>142</v>
      </c>
      <c r="M180" s="37"/>
      <c r="N180" s="213" t="s">
        <v>1</v>
      </c>
      <c r="O180" s="214" t="s">
        <v>43</v>
      </c>
      <c r="P180" s="215">
        <f>I180+J180</f>
        <v>0</v>
      </c>
      <c r="Q180" s="215">
        <f>ROUND(I180*H180,2)</f>
        <v>0</v>
      </c>
      <c r="R180" s="215">
        <f>ROUND(J180*H180,2)</f>
        <v>0</v>
      </c>
      <c r="S180" s="68"/>
      <c r="T180" s="216">
        <f>S180*H180</f>
        <v>0</v>
      </c>
      <c r="U180" s="216">
        <v>0</v>
      </c>
      <c r="V180" s="216">
        <f>U180*H180</f>
        <v>0</v>
      </c>
      <c r="W180" s="216">
        <v>0</v>
      </c>
      <c r="X180" s="217">
        <f>W180*H180</f>
        <v>0</v>
      </c>
      <c r="Y180" s="32"/>
      <c r="Z180" s="32"/>
      <c r="AA180" s="32"/>
      <c r="AB180" s="32"/>
      <c r="AC180" s="32"/>
      <c r="AD180" s="32"/>
      <c r="AE180" s="32"/>
      <c r="AR180" s="218" t="s">
        <v>225</v>
      </c>
      <c r="AT180" s="218" t="s">
        <v>138</v>
      </c>
      <c r="AU180" s="218" t="s">
        <v>88</v>
      </c>
      <c r="AY180" s="16" t="s">
        <v>135</v>
      </c>
      <c r="BE180" s="219">
        <f>IF(O180="základní",K180,0)</f>
        <v>0</v>
      </c>
      <c r="BF180" s="219">
        <f>IF(O180="snížená",K180,0)</f>
        <v>0</v>
      </c>
      <c r="BG180" s="219">
        <f>IF(O180="zákl. přenesená",K180,0)</f>
        <v>0</v>
      </c>
      <c r="BH180" s="219">
        <f>IF(O180="sníž. přenesená",K180,0)</f>
        <v>0</v>
      </c>
      <c r="BI180" s="219">
        <f>IF(O180="nulová",K180,0)</f>
        <v>0</v>
      </c>
      <c r="BJ180" s="16" t="s">
        <v>88</v>
      </c>
      <c r="BK180" s="219">
        <f>ROUND(P180*H180,2)</f>
        <v>0</v>
      </c>
      <c r="BL180" s="16" t="s">
        <v>225</v>
      </c>
      <c r="BM180" s="218" t="s">
        <v>277</v>
      </c>
    </row>
    <row r="181" spans="1:65" s="13" customFormat="1" ht="11.25">
      <c r="B181" s="224"/>
      <c r="C181" s="225"/>
      <c r="D181" s="220" t="s">
        <v>244</v>
      </c>
      <c r="E181" s="226" t="s">
        <v>1</v>
      </c>
      <c r="F181" s="227" t="s">
        <v>278</v>
      </c>
      <c r="G181" s="225"/>
      <c r="H181" s="228">
        <v>2</v>
      </c>
      <c r="I181" s="229"/>
      <c r="J181" s="229"/>
      <c r="K181" s="225"/>
      <c r="L181" s="225"/>
      <c r="M181" s="230"/>
      <c r="N181" s="231"/>
      <c r="O181" s="232"/>
      <c r="P181" s="232"/>
      <c r="Q181" s="232"/>
      <c r="R181" s="232"/>
      <c r="S181" s="232"/>
      <c r="T181" s="232"/>
      <c r="U181" s="232"/>
      <c r="V181" s="232"/>
      <c r="W181" s="232"/>
      <c r="X181" s="233"/>
      <c r="AT181" s="234" t="s">
        <v>244</v>
      </c>
      <c r="AU181" s="234" t="s">
        <v>88</v>
      </c>
      <c r="AV181" s="13" t="s">
        <v>90</v>
      </c>
      <c r="AW181" s="13" t="s">
        <v>5</v>
      </c>
      <c r="AX181" s="13" t="s">
        <v>80</v>
      </c>
      <c r="AY181" s="234" t="s">
        <v>135</v>
      </c>
    </row>
    <row r="182" spans="1:65" s="13" customFormat="1" ht="11.25">
      <c r="B182" s="224"/>
      <c r="C182" s="225"/>
      <c r="D182" s="220" t="s">
        <v>244</v>
      </c>
      <c r="E182" s="226" t="s">
        <v>1</v>
      </c>
      <c r="F182" s="227" t="s">
        <v>279</v>
      </c>
      <c r="G182" s="225"/>
      <c r="H182" s="228">
        <v>2</v>
      </c>
      <c r="I182" s="229"/>
      <c r="J182" s="229"/>
      <c r="K182" s="225"/>
      <c r="L182" s="225"/>
      <c r="M182" s="230"/>
      <c r="N182" s="231"/>
      <c r="O182" s="232"/>
      <c r="P182" s="232"/>
      <c r="Q182" s="232"/>
      <c r="R182" s="232"/>
      <c r="S182" s="232"/>
      <c r="T182" s="232"/>
      <c r="U182" s="232"/>
      <c r="V182" s="232"/>
      <c r="W182" s="232"/>
      <c r="X182" s="233"/>
      <c r="AT182" s="234" t="s">
        <v>244</v>
      </c>
      <c r="AU182" s="234" t="s">
        <v>88</v>
      </c>
      <c r="AV182" s="13" t="s">
        <v>90</v>
      </c>
      <c r="AW182" s="13" t="s">
        <v>5</v>
      </c>
      <c r="AX182" s="13" t="s">
        <v>80</v>
      </c>
      <c r="AY182" s="234" t="s">
        <v>135</v>
      </c>
    </row>
    <row r="183" spans="1:65" s="13" customFormat="1" ht="11.25">
      <c r="B183" s="224"/>
      <c r="C183" s="225"/>
      <c r="D183" s="220" t="s">
        <v>244</v>
      </c>
      <c r="E183" s="226" t="s">
        <v>1</v>
      </c>
      <c r="F183" s="227" t="s">
        <v>280</v>
      </c>
      <c r="G183" s="225"/>
      <c r="H183" s="228">
        <v>1</v>
      </c>
      <c r="I183" s="229"/>
      <c r="J183" s="229"/>
      <c r="K183" s="225"/>
      <c r="L183" s="225"/>
      <c r="M183" s="230"/>
      <c r="N183" s="231"/>
      <c r="O183" s="232"/>
      <c r="P183" s="232"/>
      <c r="Q183" s="232"/>
      <c r="R183" s="232"/>
      <c r="S183" s="232"/>
      <c r="T183" s="232"/>
      <c r="U183" s="232"/>
      <c r="V183" s="232"/>
      <c r="W183" s="232"/>
      <c r="X183" s="233"/>
      <c r="AT183" s="234" t="s">
        <v>244</v>
      </c>
      <c r="AU183" s="234" t="s">
        <v>88</v>
      </c>
      <c r="AV183" s="13" t="s">
        <v>90</v>
      </c>
      <c r="AW183" s="13" t="s">
        <v>5</v>
      </c>
      <c r="AX183" s="13" t="s">
        <v>80</v>
      </c>
      <c r="AY183" s="234" t="s">
        <v>135</v>
      </c>
    </row>
    <row r="184" spans="1:65" s="14" customFormat="1" ht="11.25">
      <c r="B184" s="235"/>
      <c r="C184" s="236"/>
      <c r="D184" s="220" t="s">
        <v>244</v>
      </c>
      <c r="E184" s="237" t="s">
        <v>1</v>
      </c>
      <c r="F184" s="238" t="s">
        <v>247</v>
      </c>
      <c r="G184" s="236"/>
      <c r="H184" s="239">
        <v>5</v>
      </c>
      <c r="I184" s="240"/>
      <c r="J184" s="240"/>
      <c r="K184" s="236"/>
      <c r="L184" s="236"/>
      <c r="M184" s="241"/>
      <c r="N184" s="242"/>
      <c r="O184" s="243"/>
      <c r="P184" s="243"/>
      <c r="Q184" s="243"/>
      <c r="R184" s="243"/>
      <c r="S184" s="243"/>
      <c r="T184" s="243"/>
      <c r="U184" s="243"/>
      <c r="V184" s="243"/>
      <c r="W184" s="243"/>
      <c r="X184" s="244"/>
      <c r="AT184" s="245" t="s">
        <v>244</v>
      </c>
      <c r="AU184" s="245" t="s">
        <v>88</v>
      </c>
      <c r="AV184" s="14" t="s">
        <v>143</v>
      </c>
      <c r="AW184" s="14" t="s">
        <v>5</v>
      </c>
      <c r="AX184" s="14" t="s">
        <v>88</v>
      </c>
      <c r="AY184" s="245" t="s">
        <v>135</v>
      </c>
    </row>
    <row r="185" spans="1:65" s="2" customFormat="1" ht="21.75" customHeight="1">
      <c r="A185" s="32"/>
      <c r="B185" s="33"/>
      <c r="C185" s="206" t="s">
        <v>281</v>
      </c>
      <c r="D185" s="206" t="s">
        <v>138</v>
      </c>
      <c r="E185" s="207" t="s">
        <v>282</v>
      </c>
      <c r="F185" s="208" t="s">
        <v>283</v>
      </c>
      <c r="G185" s="209" t="s">
        <v>154</v>
      </c>
      <c r="H185" s="210">
        <v>2</v>
      </c>
      <c r="I185" s="211"/>
      <c r="J185" s="211"/>
      <c r="K185" s="212">
        <f>ROUND(P185*H185,2)</f>
        <v>0</v>
      </c>
      <c r="L185" s="208" t="s">
        <v>142</v>
      </c>
      <c r="M185" s="37"/>
      <c r="N185" s="213" t="s">
        <v>1</v>
      </c>
      <c r="O185" s="214" t="s">
        <v>43</v>
      </c>
      <c r="P185" s="215">
        <f>I185+J185</f>
        <v>0</v>
      </c>
      <c r="Q185" s="215">
        <f>ROUND(I185*H185,2)</f>
        <v>0</v>
      </c>
      <c r="R185" s="215">
        <f>ROUND(J185*H185,2)</f>
        <v>0</v>
      </c>
      <c r="S185" s="68"/>
      <c r="T185" s="216">
        <f>S185*H185</f>
        <v>0</v>
      </c>
      <c r="U185" s="216">
        <v>0</v>
      </c>
      <c r="V185" s="216">
        <f>U185*H185</f>
        <v>0</v>
      </c>
      <c r="W185" s="216">
        <v>0</v>
      </c>
      <c r="X185" s="217">
        <f>W185*H185</f>
        <v>0</v>
      </c>
      <c r="Y185" s="32"/>
      <c r="Z185" s="32"/>
      <c r="AA185" s="32"/>
      <c r="AB185" s="32"/>
      <c r="AC185" s="32"/>
      <c r="AD185" s="32"/>
      <c r="AE185" s="32"/>
      <c r="AR185" s="218" t="s">
        <v>225</v>
      </c>
      <c r="AT185" s="218" t="s">
        <v>138</v>
      </c>
      <c r="AU185" s="218" t="s">
        <v>88</v>
      </c>
      <c r="AY185" s="16" t="s">
        <v>135</v>
      </c>
      <c r="BE185" s="219">
        <f>IF(O185="základní",K185,0)</f>
        <v>0</v>
      </c>
      <c r="BF185" s="219">
        <f>IF(O185="snížená",K185,0)</f>
        <v>0</v>
      </c>
      <c r="BG185" s="219">
        <f>IF(O185="zákl. přenesená",K185,0)</f>
        <v>0</v>
      </c>
      <c r="BH185" s="219">
        <f>IF(O185="sníž. přenesená",K185,0)</f>
        <v>0</v>
      </c>
      <c r="BI185" s="219">
        <f>IF(O185="nulová",K185,0)</f>
        <v>0</v>
      </c>
      <c r="BJ185" s="16" t="s">
        <v>88</v>
      </c>
      <c r="BK185" s="219">
        <f>ROUND(P185*H185,2)</f>
        <v>0</v>
      </c>
      <c r="BL185" s="16" t="s">
        <v>225</v>
      </c>
      <c r="BM185" s="218" t="s">
        <v>284</v>
      </c>
    </row>
    <row r="186" spans="1:65" s="13" customFormat="1" ht="11.25">
      <c r="B186" s="224"/>
      <c r="C186" s="225"/>
      <c r="D186" s="220" t="s">
        <v>244</v>
      </c>
      <c r="E186" s="226" t="s">
        <v>1</v>
      </c>
      <c r="F186" s="227" t="s">
        <v>285</v>
      </c>
      <c r="G186" s="225"/>
      <c r="H186" s="228">
        <v>1</v>
      </c>
      <c r="I186" s="229"/>
      <c r="J186" s="229"/>
      <c r="K186" s="225"/>
      <c r="L186" s="225"/>
      <c r="M186" s="230"/>
      <c r="N186" s="231"/>
      <c r="O186" s="232"/>
      <c r="P186" s="232"/>
      <c r="Q186" s="232"/>
      <c r="R186" s="232"/>
      <c r="S186" s="232"/>
      <c r="T186" s="232"/>
      <c r="U186" s="232"/>
      <c r="V186" s="232"/>
      <c r="W186" s="232"/>
      <c r="X186" s="233"/>
      <c r="AT186" s="234" t="s">
        <v>244</v>
      </c>
      <c r="AU186" s="234" t="s">
        <v>88</v>
      </c>
      <c r="AV186" s="13" t="s">
        <v>90</v>
      </c>
      <c r="AW186" s="13" t="s">
        <v>5</v>
      </c>
      <c r="AX186" s="13" t="s">
        <v>80</v>
      </c>
      <c r="AY186" s="234" t="s">
        <v>135</v>
      </c>
    </row>
    <row r="187" spans="1:65" s="13" customFormat="1" ht="11.25">
      <c r="B187" s="224"/>
      <c r="C187" s="225"/>
      <c r="D187" s="220" t="s">
        <v>244</v>
      </c>
      <c r="E187" s="226" t="s">
        <v>1</v>
      </c>
      <c r="F187" s="227" t="s">
        <v>286</v>
      </c>
      <c r="G187" s="225"/>
      <c r="H187" s="228">
        <v>1</v>
      </c>
      <c r="I187" s="229"/>
      <c r="J187" s="229"/>
      <c r="K187" s="225"/>
      <c r="L187" s="225"/>
      <c r="M187" s="230"/>
      <c r="N187" s="231"/>
      <c r="O187" s="232"/>
      <c r="P187" s="232"/>
      <c r="Q187" s="232"/>
      <c r="R187" s="232"/>
      <c r="S187" s="232"/>
      <c r="T187" s="232"/>
      <c r="U187" s="232"/>
      <c r="V187" s="232"/>
      <c r="W187" s="232"/>
      <c r="X187" s="233"/>
      <c r="AT187" s="234" t="s">
        <v>244</v>
      </c>
      <c r="AU187" s="234" t="s">
        <v>88</v>
      </c>
      <c r="AV187" s="13" t="s">
        <v>90</v>
      </c>
      <c r="AW187" s="13" t="s">
        <v>5</v>
      </c>
      <c r="AX187" s="13" t="s">
        <v>80</v>
      </c>
      <c r="AY187" s="234" t="s">
        <v>135</v>
      </c>
    </row>
    <row r="188" spans="1:65" s="14" customFormat="1" ht="11.25">
      <c r="B188" s="235"/>
      <c r="C188" s="236"/>
      <c r="D188" s="220" t="s">
        <v>244</v>
      </c>
      <c r="E188" s="237" t="s">
        <v>1</v>
      </c>
      <c r="F188" s="238" t="s">
        <v>247</v>
      </c>
      <c r="G188" s="236"/>
      <c r="H188" s="239">
        <v>2</v>
      </c>
      <c r="I188" s="240"/>
      <c r="J188" s="240"/>
      <c r="K188" s="236"/>
      <c r="L188" s="236"/>
      <c r="M188" s="241"/>
      <c r="N188" s="242"/>
      <c r="O188" s="243"/>
      <c r="P188" s="243"/>
      <c r="Q188" s="243"/>
      <c r="R188" s="243"/>
      <c r="S188" s="243"/>
      <c r="T188" s="243"/>
      <c r="U188" s="243"/>
      <c r="V188" s="243"/>
      <c r="W188" s="243"/>
      <c r="X188" s="244"/>
      <c r="AT188" s="245" t="s">
        <v>244</v>
      </c>
      <c r="AU188" s="245" t="s">
        <v>88</v>
      </c>
      <c r="AV188" s="14" t="s">
        <v>143</v>
      </c>
      <c r="AW188" s="14" t="s">
        <v>5</v>
      </c>
      <c r="AX188" s="14" t="s">
        <v>88</v>
      </c>
      <c r="AY188" s="245" t="s">
        <v>135</v>
      </c>
    </row>
    <row r="189" spans="1:65" s="2" customFormat="1" ht="21.75" customHeight="1">
      <c r="A189" s="32"/>
      <c r="B189" s="33"/>
      <c r="C189" s="206" t="s">
        <v>287</v>
      </c>
      <c r="D189" s="206" t="s">
        <v>138</v>
      </c>
      <c r="E189" s="207" t="s">
        <v>288</v>
      </c>
      <c r="F189" s="208" t="s">
        <v>289</v>
      </c>
      <c r="G189" s="209" t="s">
        <v>241</v>
      </c>
      <c r="H189" s="210">
        <v>0.71499999999999997</v>
      </c>
      <c r="I189" s="211"/>
      <c r="J189" s="211"/>
      <c r="K189" s="212">
        <f>ROUND(P189*H189,2)</f>
        <v>0</v>
      </c>
      <c r="L189" s="208" t="s">
        <v>142</v>
      </c>
      <c r="M189" s="37"/>
      <c r="N189" s="213" t="s">
        <v>1</v>
      </c>
      <c r="O189" s="214" t="s">
        <v>43</v>
      </c>
      <c r="P189" s="215">
        <f>I189+J189</f>
        <v>0</v>
      </c>
      <c r="Q189" s="215">
        <f>ROUND(I189*H189,2)</f>
        <v>0</v>
      </c>
      <c r="R189" s="215">
        <f>ROUND(J189*H189,2)</f>
        <v>0</v>
      </c>
      <c r="S189" s="68"/>
      <c r="T189" s="216">
        <f>S189*H189</f>
        <v>0</v>
      </c>
      <c r="U189" s="216">
        <v>0</v>
      </c>
      <c r="V189" s="216">
        <f>U189*H189</f>
        <v>0</v>
      </c>
      <c r="W189" s="216">
        <v>0</v>
      </c>
      <c r="X189" s="217">
        <f>W189*H189</f>
        <v>0</v>
      </c>
      <c r="Y189" s="32"/>
      <c r="Z189" s="32"/>
      <c r="AA189" s="32"/>
      <c r="AB189" s="32"/>
      <c r="AC189" s="32"/>
      <c r="AD189" s="32"/>
      <c r="AE189" s="32"/>
      <c r="AR189" s="218" t="s">
        <v>225</v>
      </c>
      <c r="AT189" s="218" t="s">
        <v>138</v>
      </c>
      <c r="AU189" s="218" t="s">
        <v>88</v>
      </c>
      <c r="AY189" s="16" t="s">
        <v>135</v>
      </c>
      <c r="BE189" s="219">
        <f>IF(O189="základní",K189,0)</f>
        <v>0</v>
      </c>
      <c r="BF189" s="219">
        <f>IF(O189="snížená",K189,0)</f>
        <v>0</v>
      </c>
      <c r="BG189" s="219">
        <f>IF(O189="zákl. přenesená",K189,0)</f>
        <v>0</v>
      </c>
      <c r="BH189" s="219">
        <f>IF(O189="sníž. přenesená",K189,0)</f>
        <v>0</v>
      </c>
      <c r="BI189" s="219">
        <f>IF(O189="nulová",K189,0)</f>
        <v>0</v>
      </c>
      <c r="BJ189" s="16" t="s">
        <v>88</v>
      </c>
      <c r="BK189" s="219">
        <f>ROUND(P189*H189,2)</f>
        <v>0</v>
      </c>
      <c r="BL189" s="16" t="s">
        <v>225</v>
      </c>
      <c r="BM189" s="218" t="s">
        <v>290</v>
      </c>
    </row>
    <row r="190" spans="1:65" s="13" customFormat="1" ht="11.25">
      <c r="B190" s="224"/>
      <c r="C190" s="225"/>
      <c r="D190" s="220" t="s">
        <v>244</v>
      </c>
      <c r="E190" s="226" t="s">
        <v>1</v>
      </c>
      <c r="F190" s="227" t="s">
        <v>255</v>
      </c>
      <c r="G190" s="225"/>
      <c r="H190" s="228">
        <v>0.71499999999999997</v>
      </c>
      <c r="I190" s="229"/>
      <c r="J190" s="229"/>
      <c r="K190" s="225"/>
      <c r="L190" s="225"/>
      <c r="M190" s="230"/>
      <c r="N190" s="231"/>
      <c r="O190" s="232"/>
      <c r="P190" s="232"/>
      <c r="Q190" s="232"/>
      <c r="R190" s="232"/>
      <c r="S190" s="232"/>
      <c r="T190" s="232"/>
      <c r="U190" s="232"/>
      <c r="V190" s="232"/>
      <c r="W190" s="232"/>
      <c r="X190" s="233"/>
      <c r="AT190" s="234" t="s">
        <v>244</v>
      </c>
      <c r="AU190" s="234" t="s">
        <v>88</v>
      </c>
      <c r="AV190" s="13" t="s">
        <v>90</v>
      </c>
      <c r="AW190" s="13" t="s">
        <v>5</v>
      </c>
      <c r="AX190" s="13" t="s">
        <v>88</v>
      </c>
      <c r="AY190" s="234" t="s">
        <v>135</v>
      </c>
    </row>
    <row r="191" spans="1:65" s="2" customFormat="1" ht="21.75" customHeight="1">
      <c r="A191" s="32"/>
      <c r="B191" s="33"/>
      <c r="C191" s="246" t="s">
        <v>291</v>
      </c>
      <c r="D191" s="246" t="s">
        <v>292</v>
      </c>
      <c r="E191" s="247" t="s">
        <v>293</v>
      </c>
      <c r="F191" s="248" t="s">
        <v>294</v>
      </c>
      <c r="G191" s="249" t="s">
        <v>241</v>
      </c>
      <c r="H191" s="250">
        <v>170</v>
      </c>
      <c r="I191" s="251"/>
      <c r="J191" s="252"/>
      <c r="K191" s="253">
        <f>ROUND(P191*H191,2)</f>
        <v>0</v>
      </c>
      <c r="L191" s="248" t="s">
        <v>295</v>
      </c>
      <c r="M191" s="254"/>
      <c r="N191" s="255" t="s">
        <v>1</v>
      </c>
      <c r="O191" s="214" t="s">
        <v>43</v>
      </c>
      <c r="P191" s="215">
        <f>I191+J191</f>
        <v>0</v>
      </c>
      <c r="Q191" s="215">
        <f>ROUND(I191*H191,2)</f>
        <v>0</v>
      </c>
      <c r="R191" s="215">
        <f>ROUND(J191*H191,2)</f>
        <v>0</v>
      </c>
      <c r="S191" s="68"/>
      <c r="T191" s="216">
        <f>S191*H191</f>
        <v>0</v>
      </c>
      <c r="U191" s="216">
        <v>0</v>
      </c>
      <c r="V191" s="216">
        <f>U191*H191</f>
        <v>0</v>
      </c>
      <c r="W191" s="216">
        <v>0</v>
      </c>
      <c r="X191" s="217">
        <f>W191*H191</f>
        <v>0</v>
      </c>
      <c r="Y191" s="32"/>
      <c r="Z191" s="32"/>
      <c r="AA191" s="32"/>
      <c r="AB191" s="32"/>
      <c r="AC191" s="32"/>
      <c r="AD191" s="32"/>
      <c r="AE191" s="32"/>
      <c r="AR191" s="218" t="s">
        <v>173</v>
      </c>
      <c r="AT191" s="218" t="s">
        <v>292</v>
      </c>
      <c r="AU191" s="218" t="s">
        <v>88</v>
      </c>
      <c r="AY191" s="16" t="s">
        <v>135</v>
      </c>
      <c r="BE191" s="219">
        <f>IF(O191="základní",K191,0)</f>
        <v>0</v>
      </c>
      <c r="BF191" s="219">
        <f>IF(O191="snížená",K191,0)</f>
        <v>0</v>
      </c>
      <c r="BG191" s="219">
        <f>IF(O191="zákl. přenesená",K191,0)</f>
        <v>0</v>
      </c>
      <c r="BH191" s="219">
        <f>IF(O191="sníž. přenesená",K191,0)</f>
        <v>0</v>
      </c>
      <c r="BI191" s="219">
        <f>IF(O191="nulová",K191,0)</f>
        <v>0</v>
      </c>
      <c r="BJ191" s="16" t="s">
        <v>88</v>
      </c>
      <c r="BK191" s="219">
        <f>ROUND(P191*H191,2)</f>
        <v>0</v>
      </c>
      <c r="BL191" s="16" t="s">
        <v>143</v>
      </c>
      <c r="BM191" s="218" t="s">
        <v>296</v>
      </c>
    </row>
    <row r="192" spans="1:65" s="2" customFormat="1" ht="21.75" customHeight="1">
      <c r="A192" s="32"/>
      <c r="B192" s="33"/>
      <c r="C192" s="246" t="s">
        <v>297</v>
      </c>
      <c r="D192" s="246" t="s">
        <v>292</v>
      </c>
      <c r="E192" s="247" t="s">
        <v>298</v>
      </c>
      <c r="F192" s="248" t="s">
        <v>299</v>
      </c>
      <c r="G192" s="249" t="s">
        <v>154</v>
      </c>
      <c r="H192" s="250">
        <v>50</v>
      </c>
      <c r="I192" s="251"/>
      <c r="J192" s="252"/>
      <c r="K192" s="253">
        <f>ROUND(P192*H192,2)</f>
        <v>0</v>
      </c>
      <c r="L192" s="248" t="s">
        <v>142</v>
      </c>
      <c r="M192" s="254"/>
      <c r="N192" s="255" t="s">
        <v>1</v>
      </c>
      <c r="O192" s="214" t="s">
        <v>43</v>
      </c>
      <c r="P192" s="215">
        <f>I192+J192</f>
        <v>0</v>
      </c>
      <c r="Q192" s="215">
        <f>ROUND(I192*H192,2)</f>
        <v>0</v>
      </c>
      <c r="R192" s="215">
        <f>ROUND(J192*H192,2)</f>
        <v>0</v>
      </c>
      <c r="S192" s="68"/>
      <c r="T192" s="216">
        <f>S192*H192</f>
        <v>0</v>
      </c>
      <c r="U192" s="216">
        <v>1.23E-3</v>
      </c>
      <c r="V192" s="216">
        <f>U192*H192</f>
        <v>6.1499999999999999E-2</v>
      </c>
      <c r="W192" s="216">
        <v>0</v>
      </c>
      <c r="X192" s="217">
        <f>W192*H192</f>
        <v>0</v>
      </c>
      <c r="Y192" s="32"/>
      <c r="Z192" s="32"/>
      <c r="AA192" s="32"/>
      <c r="AB192" s="32"/>
      <c r="AC192" s="32"/>
      <c r="AD192" s="32"/>
      <c r="AE192" s="32"/>
      <c r="AR192" s="218" t="s">
        <v>173</v>
      </c>
      <c r="AT192" s="218" t="s">
        <v>292</v>
      </c>
      <c r="AU192" s="218" t="s">
        <v>88</v>
      </c>
      <c r="AY192" s="16" t="s">
        <v>135</v>
      </c>
      <c r="BE192" s="219">
        <f>IF(O192="základní",K192,0)</f>
        <v>0</v>
      </c>
      <c r="BF192" s="219">
        <f>IF(O192="snížená",K192,0)</f>
        <v>0</v>
      </c>
      <c r="BG192" s="219">
        <f>IF(O192="zákl. přenesená",K192,0)</f>
        <v>0</v>
      </c>
      <c r="BH192" s="219">
        <f>IF(O192="sníž. přenesená",K192,0)</f>
        <v>0</v>
      </c>
      <c r="BI192" s="219">
        <f>IF(O192="nulová",K192,0)</f>
        <v>0</v>
      </c>
      <c r="BJ192" s="16" t="s">
        <v>88</v>
      </c>
      <c r="BK192" s="219">
        <f>ROUND(P192*H192,2)</f>
        <v>0</v>
      </c>
      <c r="BL192" s="16" t="s">
        <v>143</v>
      </c>
      <c r="BM192" s="218" t="s">
        <v>300</v>
      </c>
    </row>
    <row r="193" spans="1:65" s="2" customFormat="1" ht="21.75" customHeight="1">
      <c r="A193" s="32"/>
      <c r="B193" s="33"/>
      <c r="C193" s="246" t="s">
        <v>301</v>
      </c>
      <c r="D193" s="246" t="s">
        <v>292</v>
      </c>
      <c r="E193" s="247" t="s">
        <v>302</v>
      </c>
      <c r="F193" s="248" t="s">
        <v>303</v>
      </c>
      <c r="G193" s="249" t="s">
        <v>154</v>
      </c>
      <c r="H193" s="250">
        <v>6</v>
      </c>
      <c r="I193" s="251"/>
      <c r="J193" s="252"/>
      <c r="K193" s="253">
        <f>ROUND(P193*H193,2)</f>
        <v>0</v>
      </c>
      <c r="L193" s="248" t="s">
        <v>142</v>
      </c>
      <c r="M193" s="254"/>
      <c r="N193" s="255" t="s">
        <v>1</v>
      </c>
      <c r="O193" s="214" t="s">
        <v>43</v>
      </c>
      <c r="P193" s="215">
        <f>I193+J193</f>
        <v>0</v>
      </c>
      <c r="Q193" s="215">
        <f>ROUND(I193*H193,2)</f>
        <v>0</v>
      </c>
      <c r="R193" s="215">
        <f>ROUND(J193*H193,2)</f>
        <v>0</v>
      </c>
      <c r="S193" s="68"/>
      <c r="T193" s="216">
        <f>S193*H193</f>
        <v>0</v>
      </c>
      <c r="U193" s="216">
        <v>0.24418999999999999</v>
      </c>
      <c r="V193" s="216">
        <f>U193*H193</f>
        <v>1.4651399999999999</v>
      </c>
      <c r="W193" s="216">
        <v>0</v>
      </c>
      <c r="X193" s="217">
        <f>W193*H193</f>
        <v>0</v>
      </c>
      <c r="Y193" s="32"/>
      <c r="Z193" s="32"/>
      <c r="AA193" s="32"/>
      <c r="AB193" s="32"/>
      <c r="AC193" s="32"/>
      <c r="AD193" s="32"/>
      <c r="AE193" s="32"/>
      <c r="AR193" s="218" t="s">
        <v>173</v>
      </c>
      <c r="AT193" s="218" t="s">
        <v>292</v>
      </c>
      <c r="AU193" s="218" t="s">
        <v>88</v>
      </c>
      <c r="AY193" s="16" t="s">
        <v>135</v>
      </c>
      <c r="BE193" s="219">
        <f>IF(O193="základní",K193,0)</f>
        <v>0</v>
      </c>
      <c r="BF193" s="219">
        <f>IF(O193="snížená",K193,0)</f>
        <v>0</v>
      </c>
      <c r="BG193" s="219">
        <f>IF(O193="zákl. přenesená",K193,0)</f>
        <v>0</v>
      </c>
      <c r="BH193" s="219">
        <f>IF(O193="sníž. přenesená",K193,0)</f>
        <v>0</v>
      </c>
      <c r="BI193" s="219">
        <f>IF(O193="nulová",K193,0)</f>
        <v>0</v>
      </c>
      <c r="BJ193" s="16" t="s">
        <v>88</v>
      </c>
      <c r="BK193" s="219">
        <f>ROUND(P193*H193,2)</f>
        <v>0</v>
      </c>
      <c r="BL193" s="16" t="s">
        <v>143</v>
      </c>
      <c r="BM193" s="218" t="s">
        <v>304</v>
      </c>
    </row>
    <row r="194" spans="1:65" s="2" customFormat="1" ht="21.75" customHeight="1">
      <c r="A194" s="32"/>
      <c r="B194" s="33"/>
      <c r="C194" s="246" t="s">
        <v>305</v>
      </c>
      <c r="D194" s="246" t="s">
        <v>292</v>
      </c>
      <c r="E194" s="247" t="s">
        <v>306</v>
      </c>
      <c r="F194" s="248" t="s">
        <v>307</v>
      </c>
      <c r="G194" s="249" t="s">
        <v>154</v>
      </c>
      <c r="H194" s="250">
        <v>3974</v>
      </c>
      <c r="I194" s="251"/>
      <c r="J194" s="252"/>
      <c r="K194" s="253">
        <f>ROUND(P194*H194,2)</f>
        <v>0</v>
      </c>
      <c r="L194" s="248" t="s">
        <v>142</v>
      </c>
      <c r="M194" s="254"/>
      <c r="N194" s="256" t="s">
        <v>1</v>
      </c>
      <c r="O194" s="257" t="s">
        <v>43</v>
      </c>
      <c r="P194" s="258">
        <f>I194+J194</f>
        <v>0</v>
      </c>
      <c r="Q194" s="258">
        <f>ROUND(I194*H194,2)</f>
        <v>0</v>
      </c>
      <c r="R194" s="258">
        <f>ROUND(J194*H194,2)</f>
        <v>0</v>
      </c>
      <c r="S194" s="259"/>
      <c r="T194" s="260">
        <f>S194*H194</f>
        <v>0</v>
      </c>
      <c r="U194" s="260">
        <v>1.8000000000000001E-4</v>
      </c>
      <c r="V194" s="260">
        <f>U194*H194</f>
        <v>0.71532000000000007</v>
      </c>
      <c r="W194" s="260">
        <v>0</v>
      </c>
      <c r="X194" s="261">
        <f>W194*H194</f>
        <v>0</v>
      </c>
      <c r="Y194" s="32"/>
      <c r="Z194" s="32"/>
      <c r="AA194" s="32"/>
      <c r="AB194" s="32"/>
      <c r="AC194" s="32"/>
      <c r="AD194" s="32"/>
      <c r="AE194" s="32"/>
      <c r="AR194" s="218" t="s">
        <v>173</v>
      </c>
      <c r="AT194" s="218" t="s">
        <v>292</v>
      </c>
      <c r="AU194" s="218" t="s">
        <v>88</v>
      </c>
      <c r="AY194" s="16" t="s">
        <v>135</v>
      </c>
      <c r="BE194" s="219">
        <f>IF(O194="základní",K194,0)</f>
        <v>0</v>
      </c>
      <c r="BF194" s="219">
        <f>IF(O194="snížená",K194,0)</f>
        <v>0</v>
      </c>
      <c r="BG194" s="219">
        <f>IF(O194="zákl. přenesená",K194,0)</f>
        <v>0</v>
      </c>
      <c r="BH194" s="219">
        <f>IF(O194="sníž. přenesená",K194,0)</f>
        <v>0</v>
      </c>
      <c r="BI194" s="219">
        <f>IF(O194="nulová",K194,0)</f>
        <v>0</v>
      </c>
      <c r="BJ194" s="16" t="s">
        <v>88</v>
      </c>
      <c r="BK194" s="219">
        <f>ROUND(P194*H194,2)</f>
        <v>0</v>
      </c>
      <c r="BL194" s="16" t="s">
        <v>143</v>
      </c>
      <c r="BM194" s="218" t="s">
        <v>308</v>
      </c>
    </row>
    <row r="195" spans="1:65" s="2" customFormat="1" ht="6.95" customHeight="1">
      <c r="A195" s="32"/>
      <c r="B195" s="52"/>
      <c r="C195" s="53"/>
      <c r="D195" s="53"/>
      <c r="E195" s="53"/>
      <c r="F195" s="53"/>
      <c r="G195" s="53"/>
      <c r="H195" s="53"/>
      <c r="I195" s="151"/>
      <c r="J195" s="151"/>
      <c r="K195" s="53"/>
      <c r="L195" s="53"/>
      <c r="M195" s="37"/>
      <c r="N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</row>
  </sheetData>
  <sheetProtection algorithmName="SHA-512" hashValue="/oDSwOmaKnNlwp1zCX55CVuzORAvYs59uYSnQMaBuGV0GkEV24kCYI6sTiJqdj4vBN2tSEigpNwF9h+3VexZOA==" saltValue="rhMgHLMS8jUqBxmUOe7au0sOJkbYapIrDeEHh73tgntP4t5b2YbYuMbGK8d6FKT3T9NdlgLi3Br/sUx8qA3ikg==" spinCount="100000" sheet="1" objects="1" scenarios="1" formatColumns="0" formatRows="0" autoFilter="0"/>
  <autoFilter ref="C118:L194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T2" s="16" t="s">
        <v>93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90</v>
      </c>
    </row>
    <row r="4" spans="1:46" s="1" customFormat="1" ht="24.95" customHeight="1">
      <c r="B4" s="19"/>
      <c r="D4" s="110" t="s">
        <v>100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05" t="str">
        <f>'Rekapitulace stavby'!K6</f>
        <v>Výměna kolejnic v úseku Český Těšín - Albrechtice u Českého Těšína</v>
      </c>
      <c r="F7" s="306"/>
      <c r="G7" s="306"/>
      <c r="H7" s="306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101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7" t="s">
        <v>309</v>
      </c>
      <c r="F9" s="308"/>
      <c r="G9" s="308"/>
      <c r="H9" s="308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20</v>
      </c>
      <c r="G11" s="32"/>
      <c r="H11" s="32"/>
      <c r="I11" s="115" t="s">
        <v>21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23</v>
      </c>
      <c r="E12" s="32"/>
      <c r="F12" s="114" t="s">
        <v>24</v>
      </c>
      <c r="G12" s="32"/>
      <c r="H12" s="32"/>
      <c r="I12" s="115" t="s">
        <v>25</v>
      </c>
      <c r="J12" s="117" t="str">
        <f>'Rekapitulace stavby'!AN8</f>
        <v>25. 5. 2020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27</v>
      </c>
      <c r="E14" s="32"/>
      <c r="F14" s="32"/>
      <c r="G14" s="32"/>
      <c r="H14" s="32"/>
      <c r="I14" s="115" t="s">
        <v>28</v>
      </c>
      <c r="J14" s="116" t="s">
        <v>29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103</v>
      </c>
      <c r="F15" s="32"/>
      <c r="G15" s="32"/>
      <c r="H15" s="32"/>
      <c r="I15" s="115" t="s">
        <v>31</v>
      </c>
      <c r="J15" s="116" t="s">
        <v>32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33</v>
      </c>
      <c r="E17" s="32"/>
      <c r="F17" s="32"/>
      <c r="G17" s="32"/>
      <c r="H17" s="32"/>
      <c r="I17" s="115" t="s">
        <v>28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9" t="str">
        <f>'Rekapitulace stavby'!E14</f>
        <v>Vyplň údaj</v>
      </c>
      <c r="F18" s="310"/>
      <c r="G18" s="310"/>
      <c r="H18" s="310"/>
      <c r="I18" s="115" t="s">
        <v>31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35</v>
      </c>
      <c r="E20" s="32"/>
      <c r="F20" s="32"/>
      <c r="G20" s="32"/>
      <c r="H20" s="32"/>
      <c r="I20" s="115" t="s">
        <v>28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31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36</v>
      </c>
      <c r="E23" s="32"/>
      <c r="F23" s="32"/>
      <c r="G23" s="32"/>
      <c r="H23" s="32"/>
      <c r="I23" s="115" t="s">
        <v>28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31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37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104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105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38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40</v>
      </c>
      <c r="G34" s="32"/>
      <c r="H34" s="32"/>
      <c r="I34" s="128" t="s">
        <v>39</v>
      </c>
      <c r="J34" s="113"/>
      <c r="K34" s="127" t="s">
        <v>41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42</v>
      </c>
      <c r="E35" s="112" t="s">
        <v>43</v>
      </c>
      <c r="F35" s="124">
        <f>ROUND((SUM(BE119:BE184)),  2)</f>
        <v>0</v>
      </c>
      <c r="G35" s="32"/>
      <c r="H35" s="32"/>
      <c r="I35" s="130">
        <v>0.21</v>
      </c>
      <c r="J35" s="113"/>
      <c r="K35" s="124">
        <f>ROUND(((SUM(BE119:BE184))*I35),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44</v>
      </c>
      <c r="F36" s="124">
        <f>ROUND((SUM(BF119:BF184)),  2)</f>
        <v>0</v>
      </c>
      <c r="G36" s="32"/>
      <c r="H36" s="32"/>
      <c r="I36" s="130">
        <v>0.15</v>
      </c>
      <c r="J36" s="113"/>
      <c r="K36" s="124">
        <f>ROUND(((SUM(BF119:BF184))*I36),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45</v>
      </c>
      <c r="F37" s="124">
        <f>ROUND((SUM(BG119:BG184)),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46</v>
      </c>
      <c r="F38" s="124">
        <f>ROUND((SUM(BH119:BH184)),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47</v>
      </c>
      <c r="F39" s="124">
        <f>ROUND((SUM(BI119:BI184)),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48</v>
      </c>
      <c r="E41" s="133"/>
      <c r="F41" s="133"/>
      <c r="G41" s="134" t="s">
        <v>49</v>
      </c>
      <c r="H41" s="135" t="s">
        <v>50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51</v>
      </c>
      <c r="E50" s="140"/>
      <c r="F50" s="140"/>
      <c r="G50" s="139" t="s">
        <v>52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53</v>
      </c>
      <c r="E61" s="143"/>
      <c r="F61" s="144" t="s">
        <v>54</v>
      </c>
      <c r="G61" s="142" t="s">
        <v>53</v>
      </c>
      <c r="H61" s="143"/>
      <c r="I61" s="145"/>
      <c r="J61" s="146" t="s">
        <v>54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55</v>
      </c>
      <c r="E65" s="147"/>
      <c r="F65" s="147"/>
      <c r="G65" s="139" t="s">
        <v>56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53</v>
      </c>
      <c r="E76" s="143"/>
      <c r="F76" s="144" t="s">
        <v>54</v>
      </c>
      <c r="G76" s="142" t="s">
        <v>53</v>
      </c>
      <c r="H76" s="143"/>
      <c r="I76" s="145"/>
      <c r="J76" s="146" t="s">
        <v>54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106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2" t="str">
        <f>E7</f>
        <v>Výměna kolejnic v úseku Český Těšín - Albrechtice u Českého Těšína</v>
      </c>
      <c r="F85" s="313"/>
      <c r="G85" s="313"/>
      <c r="H85" s="313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101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64" t="str">
        <f>E9</f>
        <v>SO02 - Výměna kolejnic v úseku Chotěbuz - Albrechtice u Českého Těšína 1.TK</v>
      </c>
      <c r="F87" s="314"/>
      <c r="G87" s="314"/>
      <c r="H87" s="314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23</v>
      </c>
      <c r="D89" s="34"/>
      <c r="E89" s="34"/>
      <c r="F89" s="26" t="str">
        <f>F12</f>
        <v xml:space="preserve"> </v>
      </c>
      <c r="G89" s="34"/>
      <c r="H89" s="34"/>
      <c r="I89" s="115" t="s">
        <v>25</v>
      </c>
      <c r="J89" s="117" t="str">
        <f>IF(J12="","",J12)</f>
        <v>25. 5. 2020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27</v>
      </c>
      <c r="D91" s="34"/>
      <c r="E91" s="34"/>
      <c r="F91" s="26" t="str">
        <f>E15</f>
        <v>Správa železnic s. o.OŘ Ostrava,ST Ostrava</v>
      </c>
      <c r="G91" s="34"/>
      <c r="H91" s="34"/>
      <c r="I91" s="115" t="s">
        <v>35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33</v>
      </c>
      <c r="D92" s="34"/>
      <c r="E92" s="34"/>
      <c r="F92" s="26" t="str">
        <f>IF(E18="","",E18)</f>
        <v>Vyplň údaj</v>
      </c>
      <c r="G92" s="34"/>
      <c r="H92" s="34"/>
      <c r="I92" s="115" t="s">
        <v>36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107</v>
      </c>
      <c r="D94" s="157"/>
      <c r="E94" s="157"/>
      <c r="F94" s="157"/>
      <c r="G94" s="157"/>
      <c r="H94" s="157"/>
      <c r="I94" s="158" t="s">
        <v>108</v>
      </c>
      <c r="J94" s="158" t="s">
        <v>109</v>
      </c>
      <c r="K94" s="159" t="s">
        <v>110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111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112</v>
      </c>
    </row>
    <row r="97" spans="1:31" s="9" customFormat="1" ht="24.95" customHeight="1">
      <c r="B97" s="162"/>
      <c r="C97" s="163"/>
      <c r="D97" s="164" t="s">
        <v>113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114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115</v>
      </c>
      <c r="E99" s="165"/>
      <c r="F99" s="165"/>
      <c r="G99" s="165"/>
      <c r="H99" s="165"/>
      <c r="I99" s="166">
        <f>Q143</f>
        <v>0</v>
      </c>
      <c r="J99" s="166">
        <f>R143</f>
        <v>0</v>
      </c>
      <c r="K99" s="167">
        <f>K143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116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312" t="str">
        <f>E7</f>
        <v>Výměna kolejnic v úseku Český Těšín - Albrechtice u Českého Těšína</v>
      </c>
      <c r="F109" s="313"/>
      <c r="G109" s="313"/>
      <c r="H109" s="313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101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64" t="str">
        <f>E9</f>
        <v>SO02 - Výměna kolejnic v úseku Chotěbuz - Albrechtice u Českého Těšína 1.TK</v>
      </c>
      <c r="F111" s="314"/>
      <c r="G111" s="314"/>
      <c r="H111" s="314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23</v>
      </c>
      <c r="D113" s="34"/>
      <c r="E113" s="34"/>
      <c r="F113" s="26" t="str">
        <f>F12</f>
        <v xml:space="preserve"> </v>
      </c>
      <c r="G113" s="34"/>
      <c r="H113" s="34"/>
      <c r="I113" s="115" t="s">
        <v>25</v>
      </c>
      <c r="J113" s="117" t="str">
        <f>IF(J12="","",J12)</f>
        <v>25. 5. 2020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27</v>
      </c>
      <c r="D115" s="34"/>
      <c r="E115" s="34"/>
      <c r="F115" s="26" t="str">
        <f>E15</f>
        <v>Správa železnic s. o.OŘ Ostrava,ST Ostrava</v>
      </c>
      <c r="G115" s="34"/>
      <c r="H115" s="34"/>
      <c r="I115" s="115" t="s">
        <v>35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33</v>
      </c>
      <c r="D116" s="34"/>
      <c r="E116" s="34"/>
      <c r="F116" s="26" t="str">
        <f>IF(E18="","",E18)</f>
        <v>Vyplň údaj</v>
      </c>
      <c r="G116" s="34"/>
      <c r="H116" s="34"/>
      <c r="I116" s="115" t="s">
        <v>36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117</v>
      </c>
      <c r="D118" s="179" t="s">
        <v>63</v>
      </c>
      <c r="E118" s="179" t="s">
        <v>59</v>
      </c>
      <c r="F118" s="179" t="s">
        <v>60</v>
      </c>
      <c r="G118" s="179" t="s">
        <v>118</v>
      </c>
      <c r="H118" s="179" t="s">
        <v>119</v>
      </c>
      <c r="I118" s="180" t="s">
        <v>120</v>
      </c>
      <c r="J118" s="180" t="s">
        <v>121</v>
      </c>
      <c r="K118" s="179" t="s">
        <v>110</v>
      </c>
      <c r="L118" s="181" t="s">
        <v>122</v>
      </c>
      <c r="M118" s="182"/>
      <c r="N118" s="72" t="s">
        <v>1</v>
      </c>
      <c r="O118" s="73" t="s">
        <v>42</v>
      </c>
      <c r="P118" s="73" t="s">
        <v>123</v>
      </c>
      <c r="Q118" s="73" t="s">
        <v>124</v>
      </c>
      <c r="R118" s="73" t="s">
        <v>125</v>
      </c>
      <c r="S118" s="73" t="s">
        <v>126</v>
      </c>
      <c r="T118" s="73" t="s">
        <v>127</v>
      </c>
      <c r="U118" s="73" t="s">
        <v>128</v>
      </c>
      <c r="V118" s="73" t="s">
        <v>129</v>
      </c>
      <c r="W118" s="73" t="s">
        <v>130</v>
      </c>
      <c r="X118" s="74" t="s">
        <v>131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132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Q120+Q143</f>
        <v>0</v>
      </c>
      <c r="R119" s="185">
        <f>R120+R143</f>
        <v>0</v>
      </c>
      <c r="S119" s="76"/>
      <c r="T119" s="186">
        <f>T120+T143</f>
        <v>0</v>
      </c>
      <c r="U119" s="76"/>
      <c r="V119" s="186">
        <f>V120+V143</f>
        <v>171.0078</v>
      </c>
      <c r="W119" s="76"/>
      <c r="X119" s="187">
        <f>X120+X143</f>
        <v>0</v>
      </c>
      <c r="Y119" s="32"/>
      <c r="Z119" s="32"/>
      <c r="AA119" s="32"/>
      <c r="AB119" s="32"/>
      <c r="AC119" s="32"/>
      <c r="AD119" s="32"/>
      <c r="AE119" s="32"/>
      <c r="AT119" s="16" t="s">
        <v>79</v>
      </c>
      <c r="AU119" s="16" t="s">
        <v>112</v>
      </c>
      <c r="BK119" s="188">
        <f>BK120+BK143</f>
        <v>0</v>
      </c>
    </row>
    <row r="120" spans="1:65" s="12" customFormat="1" ht="25.9" customHeight="1">
      <c r="B120" s="189"/>
      <c r="C120" s="190"/>
      <c r="D120" s="191" t="s">
        <v>79</v>
      </c>
      <c r="E120" s="192" t="s">
        <v>133</v>
      </c>
      <c r="F120" s="192" t="s">
        <v>134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170</v>
      </c>
      <c r="W120" s="197"/>
      <c r="X120" s="200">
        <f>X121</f>
        <v>0</v>
      </c>
      <c r="AR120" s="201" t="s">
        <v>88</v>
      </c>
      <c r="AT120" s="202" t="s">
        <v>79</v>
      </c>
      <c r="AU120" s="202" t="s">
        <v>80</v>
      </c>
      <c r="AY120" s="201" t="s">
        <v>135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79</v>
      </c>
      <c r="E121" s="204" t="s">
        <v>136</v>
      </c>
      <c r="F121" s="204" t="s">
        <v>137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SUM(Q122:Q142)</f>
        <v>0</v>
      </c>
      <c r="R121" s="198">
        <f>SUM(R122:R142)</f>
        <v>0</v>
      </c>
      <c r="S121" s="197"/>
      <c r="T121" s="199">
        <f>SUM(T122:T142)</f>
        <v>0</v>
      </c>
      <c r="U121" s="197"/>
      <c r="V121" s="199">
        <f>SUM(V122:V142)</f>
        <v>170</v>
      </c>
      <c r="W121" s="197"/>
      <c r="X121" s="200">
        <f>SUM(X122:X142)</f>
        <v>0</v>
      </c>
      <c r="AR121" s="201" t="s">
        <v>88</v>
      </c>
      <c r="AT121" s="202" t="s">
        <v>79</v>
      </c>
      <c r="AU121" s="202" t="s">
        <v>88</v>
      </c>
      <c r="AY121" s="201" t="s">
        <v>135</v>
      </c>
      <c r="BK121" s="203">
        <f>SUM(BK122:BK142)</f>
        <v>0</v>
      </c>
    </row>
    <row r="122" spans="1:65" s="2" customFormat="1" ht="21.75" customHeight="1">
      <c r="A122" s="32"/>
      <c r="B122" s="33"/>
      <c r="C122" s="206" t="s">
        <v>88</v>
      </c>
      <c r="D122" s="206" t="s">
        <v>138</v>
      </c>
      <c r="E122" s="207" t="s">
        <v>139</v>
      </c>
      <c r="F122" s="208" t="s">
        <v>140</v>
      </c>
      <c r="G122" s="209" t="s">
        <v>141</v>
      </c>
      <c r="H122" s="210">
        <v>100</v>
      </c>
      <c r="I122" s="211"/>
      <c r="J122" s="211"/>
      <c r="K122" s="212">
        <f>ROUND(P122*H122,2)</f>
        <v>0</v>
      </c>
      <c r="L122" s="208" t="s">
        <v>142</v>
      </c>
      <c r="M122" s="37"/>
      <c r="N122" s="213" t="s">
        <v>1</v>
      </c>
      <c r="O122" s="214" t="s">
        <v>43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1.7</v>
      </c>
      <c r="V122" s="216">
        <f>U122*H122</f>
        <v>170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143</v>
      </c>
      <c r="AT122" s="218" t="s">
        <v>138</v>
      </c>
      <c r="AU122" s="218" t="s">
        <v>90</v>
      </c>
      <c r="AY122" s="16" t="s">
        <v>135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88</v>
      </c>
      <c r="BK122" s="219">
        <f>ROUND(P122*H122,2)</f>
        <v>0</v>
      </c>
      <c r="BL122" s="16" t="s">
        <v>143</v>
      </c>
      <c r="BM122" s="218" t="s">
        <v>310</v>
      </c>
    </row>
    <row r="123" spans="1:65" s="2" customFormat="1" ht="21.75" customHeight="1">
      <c r="A123" s="32"/>
      <c r="B123" s="33"/>
      <c r="C123" s="206" t="s">
        <v>90</v>
      </c>
      <c r="D123" s="206" t="s">
        <v>138</v>
      </c>
      <c r="E123" s="207" t="s">
        <v>145</v>
      </c>
      <c r="F123" s="208" t="s">
        <v>146</v>
      </c>
      <c r="G123" s="209" t="s">
        <v>147</v>
      </c>
      <c r="H123" s="210">
        <v>1.1000000000000001</v>
      </c>
      <c r="I123" s="211"/>
      <c r="J123" s="211"/>
      <c r="K123" s="212">
        <f>ROUND(P123*H123,2)</f>
        <v>0</v>
      </c>
      <c r="L123" s="208" t="s">
        <v>142</v>
      </c>
      <c r="M123" s="37"/>
      <c r="N123" s="213" t="s">
        <v>1</v>
      </c>
      <c r="O123" s="214" t="s">
        <v>43</v>
      </c>
      <c r="P123" s="215">
        <f>I123+J123</f>
        <v>0</v>
      </c>
      <c r="Q123" s="215">
        <f>ROUND(I123*H123,2)</f>
        <v>0</v>
      </c>
      <c r="R123" s="215">
        <f>ROUND(J123*H123,2)</f>
        <v>0</v>
      </c>
      <c r="S123" s="68"/>
      <c r="T123" s="216">
        <f>S123*H123</f>
        <v>0</v>
      </c>
      <c r="U123" s="216">
        <v>0</v>
      </c>
      <c r="V123" s="216">
        <f>U123*H123</f>
        <v>0</v>
      </c>
      <c r="W123" s="216">
        <v>0</v>
      </c>
      <c r="X123" s="217">
        <f>W123*H123</f>
        <v>0</v>
      </c>
      <c r="Y123" s="32"/>
      <c r="Z123" s="32"/>
      <c r="AA123" s="32"/>
      <c r="AB123" s="32"/>
      <c r="AC123" s="32"/>
      <c r="AD123" s="32"/>
      <c r="AE123" s="32"/>
      <c r="AR123" s="218" t="s">
        <v>143</v>
      </c>
      <c r="AT123" s="218" t="s">
        <v>138</v>
      </c>
      <c r="AU123" s="218" t="s">
        <v>90</v>
      </c>
      <c r="AY123" s="16" t="s">
        <v>135</v>
      </c>
      <c r="BE123" s="219">
        <f>IF(O123="základní",K123,0)</f>
        <v>0</v>
      </c>
      <c r="BF123" s="219">
        <f>IF(O123="snížená",K123,0)</f>
        <v>0</v>
      </c>
      <c r="BG123" s="219">
        <f>IF(O123="zákl. přenesená",K123,0)</f>
        <v>0</v>
      </c>
      <c r="BH123" s="219">
        <f>IF(O123="sníž. přenesená",K123,0)</f>
        <v>0</v>
      </c>
      <c r="BI123" s="219">
        <f>IF(O123="nulová",K123,0)</f>
        <v>0</v>
      </c>
      <c r="BJ123" s="16" t="s">
        <v>88</v>
      </c>
      <c r="BK123" s="219">
        <f>ROUND(P123*H123,2)</f>
        <v>0</v>
      </c>
      <c r="BL123" s="16" t="s">
        <v>143</v>
      </c>
      <c r="BM123" s="218" t="s">
        <v>311</v>
      </c>
    </row>
    <row r="124" spans="1:65" s="2" customFormat="1" ht="19.5">
      <c r="A124" s="32"/>
      <c r="B124" s="33"/>
      <c r="C124" s="34"/>
      <c r="D124" s="220" t="s">
        <v>149</v>
      </c>
      <c r="E124" s="34"/>
      <c r="F124" s="221" t="s">
        <v>150</v>
      </c>
      <c r="G124" s="34"/>
      <c r="H124" s="34"/>
      <c r="I124" s="113"/>
      <c r="J124" s="113"/>
      <c r="K124" s="34"/>
      <c r="L124" s="34"/>
      <c r="M124" s="37"/>
      <c r="N124" s="222"/>
      <c r="O124" s="223"/>
      <c r="P124" s="68"/>
      <c r="Q124" s="68"/>
      <c r="R124" s="68"/>
      <c r="S124" s="68"/>
      <c r="T124" s="68"/>
      <c r="U124" s="68"/>
      <c r="V124" s="68"/>
      <c r="W124" s="68"/>
      <c r="X124" s="69"/>
      <c r="Y124" s="32"/>
      <c r="Z124" s="32"/>
      <c r="AA124" s="32"/>
      <c r="AB124" s="32"/>
      <c r="AC124" s="32"/>
      <c r="AD124" s="32"/>
      <c r="AE124" s="32"/>
      <c r="AT124" s="16" t="s">
        <v>149</v>
      </c>
      <c r="AU124" s="16" t="s">
        <v>90</v>
      </c>
    </row>
    <row r="125" spans="1:65" s="2" customFormat="1" ht="21.75" customHeight="1">
      <c r="A125" s="32"/>
      <c r="B125" s="33"/>
      <c r="C125" s="206" t="s">
        <v>151</v>
      </c>
      <c r="D125" s="206" t="s">
        <v>138</v>
      </c>
      <c r="E125" s="207" t="s">
        <v>164</v>
      </c>
      <c r="F125" s="208" t="s">
        <v>165</v>
      </c>
      <c r="G125" s="209" t="s">
        <v>154</v>
      </c>
      <c r="H125" s="210">
        <v>50</v>
      </c>
      <c r="I125" s="211"/>
      <c r="J125" s="211"/>
      <c r="K125" s="212">
        <f>ROUND(P125*H125,2)</f>
        <v>0</v>
      </c>
      <c r="L125" s="208" t="s">
        <v>142</v>
      </c>
      <c r="M125" s="37"/>
      <c r="N125" s="213" t="s">
        <v>1</v>
      </c>
      <c r="O125" s="214" t="s">
        <v>43</v>
      </c>
      <c r="P125" s="215">
        <f>I125+J125</f>
        <v>0</v>
      </c>
      <c r="Q125" s="215">
        <f>ROUND(I125*H125,2)</f>
        <v>0</v>
      </c>
      <c r="R125" s="215">
        <f>ROUND(J125*H125,2)</f>
        <v>0</v>
      </c>
      <c r="S125" s="68"/>
      <c r="T125" s="216">
        <f>S125*H125</f>
        <v>0</v>
      </c>
      <c r="U125" s="216">
        <v>0</v>
      </c>
      <c r="V125" s="216">
        <f>U125*H125</f>
        <v>0</v>
      </c>
      <c r="W125" s="216">
        <v>0</v>
      </c>
      <c r="X125" s="217">
        <f>W125*H125</f>
        <v>0</v>
      </c>
      <c r="Y125" s="32"/>
      <c r="Z125" s="32"/>
      <c r="AA125" s="32"/>
      <c r="AB125" s="32"/>
      <c r="AC125" s="32"/>
      <c r="AD125" s="32"/>
      <c r="AE125" s="32"/>
      <c r="AR125" s="218" t="s">
        <v>143</v>
      </c>
      <c r="AT125" s="218" t="s">
        <v>138</v>
      </c>
      <c r="AU125" s="218" t="s">
        <v>90</v>
      </c>
      <c r="AY125" s="16" t="s">
        <v>135</v>
      </c>
      <c r="BE125" s="219">
        <f>IF(O125="základní",K125,0)</f>
        <v>0</v>
      </c>
      <c r="BF125" s="219">
        <f>IF(O125="snížená",K125,0)</f>
        <v>0</v>
      </c>
      <c r="BG125" s="219">
        <f>IF(O125="zákl. přenesená",K125,0)</f>
        <v>0</v>
      </c>
      <c r="BH125" s="219">
        <f>IF(O125="sníž. přenesená",K125,0)</f>
        <v>0</v>
      </c>
      <c r="BI125" s="219">
        <f>IF(O125="nulová",K125,0)</f>
        <v>0</v>
      </c>
      <c r="BJ125" s="16" t="s">
        <v>88</v>
      </c>
      <c r="BK125" s="219">
        <f>ROUND(P125*H125,2)</f>
        <v>0</v>
      </c>
      <c r="BL125" s="16" t="s">
        <v>143</v>
      </c>
      <c r="BM125" s="218" t="s">
        <v>312</v>
      </c>
    </row>
    <row r="126" spans="1:65" s="2" customFormat="1" ht="21.75" customHeight="1">
      <c r="A126" s="32"/>
      <c r="B126" s="33"/>
      <c r="C126" s="206" t="s">
        <v>143</v>
      </c>
      <c r="D126" s="206" t="s">
        <v>138</v>
      </c>
      <c r="E126" s="207" t="s">
        <v>168</v>
      </c>
      <c r="F126" s="208" t="s">
        <v>169</v>
      </c>
      <c r="G126" s="209" t="s">
        <v>170</v>
      </c>
      <c r="H126" s="210">
        <v>1384</v>
      </c>
      <c r="I126" s="211"/>
      <c r="J126" s="211"/>
      <c r="K126" s="212">
        <f>ROUND(P126*H126,2)</f>
        <v>0</v>
      </c>
      <c r="L126" s="208" t="s">
        <v>142</v>
      </c>
      <c r="M126" s="37"/>
      <c r="N126" s="213" t="s">
        <v>1</v>
      </c>
      <c r="O126" s="214" t="s">
        <v>43</v>
      </c>
      <c r="P126" s="215">
        <f>I126+J126</f>
        <v>0</v>
      </c>
      <c r="Q126" s="215">
        <f>ROUND(I126*H126,2)</f>
        <v>0</v>
      </c>
      <c r="R126" s="215">
        <f>ROUND(J126*H126,2)</f>
        <v>0</v>
      </c>
      <c r="S126" s="68"/>
      <c r="T126" s="216">
        <f>S126*H126</f>
        <v>0</v>
      </c>
      <c r="U126" s="216">
        <v>0</v>
      </c>
      <c r="V126" s="216">
        <f>U126*H126</f>
        <v>0</v>
      </c>
      <c r="W126" s="216">
        <v>0</v>
      </c>
      <c r="X126" s="217">
        <f>W126*H126</f>
        <v>0</v>
      </c>
      <c r="Y126" s="32"/>
      <c r="Z126" s="32"/>
      <c r="AA126" s="32"/>
      <c r="AB126" s="32"/>
      <c r="AC126" s="32"/>
      <c r="AD126" s="32"/>
      <c r="AE126" s="32"/>
      <c r="AR126" s="218" t="s">
        <v>143</v>
      </c>
      <c r="AT126" s="218" t="s">
        <v>138</v>
      </c>
      <c r="AU126" s="218" t="s">
        <v>90</v>
      </c>
      <c r="AY126" s="16" t="s">
        <v>135</v>
      </c>
      <c r="BE126" s="219">
        <f>IF(O126="základní",K126,0)</f>
        <v>0</v>
      </c>
      <c r="BF126" s="219">
        <f>IF(O126="snížená",K126,0)</f>
        <v>0</v>
      </c>
      <c r="BG126" s="219">
        <f>IF(O126="zákl. přenesená",K126,0)</f>
        <v>0</v>
      </c>
      <c r="BH126" s="219">
        <f>IF(O126="sníž. přenesená",K126,0)</f>
        <v>0</v>
      </c>
      <c r="BI126" s="219">
        <f>IF(O126="nulová",K126,0)</f>
        <v>0</v>
      </c>
      <c r="BJ126" s="16" t="s">
        <v>88</v>
      </c>
      <c r="BK126" s="219">
        <f>ROUND(P126*H126,2)</f>
        <v>0</v>
      </c>
      <c r="BL126" s="16" t="s">
        <v>143</v>
      </c>
      <c r="BM126" s="218" t="s">
        <v>313</v>
      </c>
    </row>
    <row r="127" spans="1:65" s="2" customFormat="1" ht="19.5">
      <c r="A127" s="32"/>
      <c r="B127" s="33"/>
      <c r="C127" s="34"/>
      <c r="D127" s="220" t="s">
        <v>149</v>
      </c>
      <c r="E127" s="34"/>
      <c r="F127" s="221" t="s">
        <v>172</v>
      </c>
      <c r="G127" s="34"/>
      <c r="H127" s="34"/>
      <c r="I127" s="113"/>
      <c r="J127" s="113"/>
      <c r="K127" s="34"/>
      <c r="L127" s="34"/>
      <c r="M127" s="37"/>
      <c r="N127" s="222"/>
      <c r="O127" s="223"/>
      <c r="P127" s="68"/>
      <c r="Q127" s="68"/>
      <c r="R127" s="68"/>
      <c r="S127" s="68"/>
      <c r="T127" s="68"/>
      <c r="U127" s="68"/>
      <c r="V127" s="68"/>
      <c r="W127" s="68"/>
      <c r="X127" s="69"/>
      <c r="Y127" s="32"/>
      <c r="Z127" s="32"/>
      <c r="AA127" s="32"/>
      <c r="AB127" s="32"/>
      <c r="AC127" s="32"/>
      <c r="AD127" s="32"/>
      <c r="AE127" s="32"/>
      <c r="AT127" s="16" t="s">
        <v>149</v>
      </c>
      <c r="AU127" s="16" t="s">
        <v>90</v>
      </c>
    </row>
    <row r="128" spans="1:65" s="2" customFormat="1" ht="21.75" customHeight="1">
      <c r="A128" s="32"/>
      <c r="B128" s="33"/>
      <c r="C128" s="206" t="s">
        <v>136</v>
      </c>
      <c r="D128" s="206" t="s">
        <v>138</v>
      </c>
      <c r="E128" s="207" t="s">
        <v>174</v>
      </c>
      <c r="F128" s="208" t="s">
        <v>175</v>
      </c>
      <c r="G128" s="209" t="s">
        <v>154</v>
      </c>
      <c r="H128" s="210">
        <v>76</v>
      </c>
      <c r="I128" s="211"/>
      <c r="J128" s="211"/>
      <c r="K128" s="212">
        <f>ROUND(P128*H128,2)</f>
        <v>0</v>
      </c>
      <c r="L128" s="208" t="s">
        <v>142</v>
      </c>
      <c r="M128" s="37"/>
      <c r="N128" s="213" t="s">
        <v>1</v>
      </c>
      <c r="O128" s="214" t="s">
        <v>43</v>
      </c>
      <c r="P128" s="215">
        <f>I128+J128</f>
        <v>0</v>
      </c>
      <c r="Q128" s="215">
        <f>ROUND(I128*H128,2)</f>
        <v>0</v>
      </c>
      <c r="R128" s="215">
        <f>ROUND(J128*H128,2)</f>
        <v>0</v>
      </c>
      <c r="S128" s="68"/>
      <c r="T128" s="216">
        <f>S128*H128</f>
        <v>0</v>
      </c>
      <c r="U128" s="216">
        <v>0</v>
      </c>
      <c r="V128" s="216">
        <f>U128*H128</f>
        <v>0</v>
      </c>
      <c r="W128" s="216">
        <v>0</v>
      </c>
      <c r="X128" s="217">
        <f>W128*H128</f>
        <v>0</v>
      </c>
      <c r="Y128" s="32"/>
      <c r="Z128" s="32"/>
      <c r="AA128" s="32"/>
      <c r="AB128" s="32"/>
      <c r="AC128" s="32"/>
      <c r="AD128" s="32"/>
      <c r="AE128" s="32"/>
      <c r="AR128" s="218" t="s">
        <v>143</v>
      </c>
      <c r="AT128" s="218" t="s">
        <v>138</v>
      </c>
      <c r="AU128" s="218" t="s">
        <v>90</v>
      </c>
      <c r="AY128" s="16" t="s">
        <v>135</v>
      </c>
      <c r="BE128" s="219">
        <f>IF(O128="základní",K128,0)</f>
        <v>0</v>
      </c>
      <c r="BF128" s="219">
        <f>IF(O128="snížená",K128,0)</f>
        <v>0</v>
      </c>
      <c r="BG128" s="219">
        <f>IF(O128="zákl. přenesená",K128,0)</f>
        <v>0</v>
      </c>
      <c r="BH128" s="219">
        <f>IF(O128="sníž. přenesená",K128,0)</f>
        <v>0</v>
      </c>
      <c r="BI128" s="219">
        <f>IF(O128="nulová",K128,0)</f>
        <v>0</v>
      </c>
      <c r="BJ128" s="16" t="s">
        <v>88</v>
      </c>
      <c r="BK128" s="219">
        <f>ROUND(P128*H128,2)</f>
        <v>0</v>
      </c>
      <c r="BL128" s="16" t="s">
        <v>143</v>
      </c>
      <c r="BM128" s="218" t="s">
        <v>314</v>
      </c>
    </row>
    <row r="129" spans="1:65" s="2" customFormat="1" ht="19.5">
      <c r="A129" s="32"/>
      <c r="B129" s="33"/>
      <c r="C129" s="34"/>
      <c r="D129" s="220" t="s">
        <v>149</v>
      </c>
      <c r="E129" s="34"/>
      <c r="F129" s="221" t="s">
        <v>177</v>
      </c>
      <c r="G129" s="34"/>
      <c r="H129" s="34"/>
      <c r="I129" s="113"/>
      <c r="J129" s="113"/>
      <c r="K129" s="34"/>
      <c r="L129" s="34"/>
      <c r="M129" s="37"/>
      <c r="N129" s="222"/>
      <c r="O129" s="223"/>
      <c r="P129" s="68"/>
      <c r="Q129" s="68"/>
      <c r="R129" s="68"/>
      <c r="S129" s="68"/>
      <c r="T129" s="68"/>
      <c r="U129" s="68"/>
      <c r="V129" s="68"/>
      <c r="W129" s="68"/>
      <c r="X129" s="69"/>
      <c r="Y129" s="32"/>
      <c r="Z129" s="32"/>
      <c r="AA129" s="32"/>
      <c r="AB129" s="32"/>
      <c r="AC129" s="32"/>
      <c r="AD129" s="32"/>
      <c r="AE129" s="32"/>
      <c r="AT129" s="16" t="s">
        <v>149</v>
      </c>
      <c r="AU129" s="16" t="s">
        <v>90</v>
      </c>
    </row>
    <row r="130" spans="1:65" s="2" customFormat="1" ht="21.75" customHeight="1">
      <c r="A130" s="32"/>
      <c r="B130" s="33"/>
      <c r="C130" s="206" t="s">
        <v>163</v>
      </c>
      <c r="D130" s="206" t="s">
        <v>138</v>
      </c>
      <c r="E130" s="207" t="s">
        <v>179</v>
      </c>
      <c r="F130" s="208" t="s">
        <v>180</v>
      </c>
      <c r="G130" s="209" t="s">
        <v>181</v>
      </c>
      <c r="H130" s="210">
        <v>4</v>
      </c>
      <c r="I130" s="211"/>
      <c r="J130" s="211"/>
      <c r="K130" s="212">
        <f>ROUND(P130*H130,2)</f>
        <v>0</v>
      </c>
      <c r="L130" s="208" t="s">
        <v>142</v>
      </c>
      <c r="M130" s="37"/>
      <c r="N130" s="213" t="s">
        <v>1</v>
      </c>
      <c r="O130" s="214" t="s">
        <v>43</v>
      </c>
      <c r="P130" s="215">
        <f>I130+J130</f>
        <v>0</v>
      </c>
      <c r="Q130" s="215">
        <f>ROUND(I130*H130,2)</f>
        <v>0</v>
      </c>
      <c r="R130" s="215">
        <f>ROUND(J130*H130,2)</f>
        <v>0</v>
      </c>
      <c r="S130" s="68"/>
      <c r="T130" s="216">
        <f>S130*H130</f>
        <v>0</v>
      </c>
      <c r="U130" s="216">
        <v>0</v>
      </c>
      <c r="V130" s="216">
        <f>U130*H130</f>
        <v>0</v>
      </c>
      <c r="W130" s="216">
        <v>0</v>
      </c>
      <c r="X130" s="217">
        <f>W130*H130</f>
        <v>0</v>
      </c>
      <c r="Y130" s="32"/>
      <c r="Z130" s="32"/>
      <c r="AA130" s="32"/>
      <c r="AB130" s="32"/>
      <c r="AC130" s="32"/>
      <c r="AD130" s="32"/>
      <c r="AE130" s="32"/>
      <c r="AR130" s="218" t="s">
        <v>143</v>
      </c>
      <c r="AT130" s="218" t="s">
        <v>138</v>
      </c>
      <c r="AU130" s="218" t="s">
        <v>90</v>
      </c>
      <c r="AY130" s="16" t="s">
        <v>135</v>
      </c>
      <c r="BE130" s="219">
        <f>IF(O130="základní",K130,0)</f>
        <v>0</v>
      </c>
      <c r="BF130" s="219">
        <f>IF(O130="snížená",K130,0)</f>
        <v>0</v>
      </c>
      <c r="BG130" s="219">
        <f>IF(O130="zákl. přenesená",K130,0)</f>
        <v>0</v>
      </c>
      <c r="BH130" s="219">
        <f>IF(O130="sníž. přenesená",K130,0)</f>
        <v>0</v>
      </c>
      <c r="BI130" s="219">
        <f>IF(O130="nulová",K130,0)</f>
        <v>0</v>
      </c>
      <c r="BJ130" s="16" t="s">
        <v>88</v>
      </c>
      <c r="BK130" s="219">
        <f>ROUND(P130*H130,2)</f>
        <v>0</v>
      </c>
      <c r="BL130" s="16" t="s">
        <v>143</v>
      </c>
      <c r="BM130" s="218" t="s">
        <v>315</v>
      </c>
    </row>
    <row r="131" spans="1:65" s="2" customFormat="1" ht="19.5">
      <c r="A131" s="32"/>
      <c r="B131" s="33"/>
      <c r="C131" s="34"/>
      <c r="D131" s="220" t="s">
        <v>149</v>
      </c>
      <c r="E131" s="34"/>
      <c r="F131" s="221" t="s">
        <v>183</v>
      </c>
      <c r="G131" s="34"/>
      <c r="H131" s="34"/>
      <c r="I131" s="113"/>
      <c r="J131" s="113"/>
      <c r="K131" s="34"/>
      <c r="L131" s="34"/>
      <c r="M131" s="37"/>
      <c r="N131" s="222"/>
      <c r="O131" s="223"/>
      <c r="P131" s="68"/>
      <c r="Q131" s="68"/>
      <c r="R131" s="68"/>
      <c r="S131" s="68"/>
      <c r="T131" s="68"/>
      <c r="U131" s="68"/>
      <c r="V131" s="68"/>
      <c r="W131" s="68"/>
      <c r="X131" s="69"/>
      <c r="Y131" s="32"/>
      <c r="Z131" s="32"/>
      <c r="AA131" s="32"/>
      <c r="AB131" s="32"/>
      <c r="AC131" s="32"/>
      <c r="AD131" s="32"/>
      <c r="AE131" s="32"/>
      <c r="AT131" s="16" t="s">
        <v>149</v>
      </c>
      <c r="AU131" s="16" t="s">
        <v>90</v>
      </c>
    </row>
    <row r="132" spans="1:65" s="2" customFormat="1" ht="21.75" customHeight="1">
      <c r="A132" s="32"/>
      <c r="B132" s="33"/>
      <c r="C132" s="206" t="s">
        <v>167</v>
      </c>
      <c r="D132" s="206" t="s">
        <v>138</v>
      </c>
      <c r="E132" s="207" t="s">
        <v>185</v>
      </c>
      <c r="F132" s="208" t="s">
        <v>186</v>
      </c>
      <c r="G132" s="209" t="s">
        <v>181</v>
      </c>
      <c r="H132" s="210">
        <v>4</v>
      </c>
      <c r="I132" s="211"/>
      <c r="J132" s="211"/>
      <c r="K132" s="212">
        <f>ROUND(P132*H132,2)</f>
        <v>0</v>
      </c>
      <c r="L132" s="208" t="s">
        <v>142</v>
      </c>
      <c r="M132" s="37"/>
      <c r="N132" s="213" t="s">
        <v>1</v>
      </c>
      <c r="O132" s="214" t="s">
        <v>43</v>
      </c>
      <c r="P132" s="215">
        <f>I132+J132</f>
        <v>0</v>
      </c>
      <c r="Q132" s="215">
        <f>ROUND(I132*H132,2)</f>
        <v>0</v>
      </c>
      <c r="R132" s="215">
        <f>ROUND(J132*H132,2)</f>
        <v>0</v>
      </c>
      <c r="S132" s="68"/>
      <c r="T132" s="216">
        <f>S132*H132</f>
        <v>0</v>
      </c>
      <c r="U132" s="216">
        <v>0</v>
      </c>
      <c r="V132" s="216">
        <f>U132*H132</f>
        <v>0</v>
      </c>
      <c r="W132" s="216">
        <v>0</v>
      </c>
      <c r="X132" s="217">
        <f>W132*H132</f>
        <v>0</v>
      </c>
      <c r="Y132" s="32"/>
      <c r="Z132" s="32"/>
      <c r="AA132" s="32"/>
      <c r="AB132" s="32"/>
      <c r="AC132" s="32"/>
      <c r="AD132" s="32"/>
      <c r="AE132" s="32"/>
      <c r="AR132" s="218" t="s">
        <v>143</v>
      </c>
      <c r="AT132" s="218" t="s">
        <v>138</v>
      </c>
      <c r="AU132" s="218" t="s">
        <v>90</v>
      </c>
      <c r="AY132" s="16" t="s">
        <v>135</v>
      </c>
      <c r="BE132" s="219">
        <f>IF(O132="základní",K132,0)</f>
        <v>0</v>
      </c>
      <c r="BF132" s="219">
        <f>IF(O132="snížená",K132,0)</f>
        <v>0</v>
      </c>
      <c r="BG132" s="219">
        <f>IF(O132="zákl. přenesená",K132,0)</f>
        <v>0</v>
      </c>
      <c r="BH132" s="219">
        <f>IF(O132="sníž. přenesená",K132,0)</f>
        <v>0</v>
      </c>
      <c r="BI132" s="219">
        <f>IF(O132="nulová",K132,0)</f>
        <v>0</v>
      </c>
      <c r="BJ132" s="16" t="s">
        <v>88</v>
      </c>
      <c r="BK132" s="219">
        <f>ROUND(P132*H132,2)</f>
        <v>0</v>
      </c>
      <c r="BL132" s="16" t="s">
        <v>143</v>
      </c>
      <c r="BM132" s="218" t="s">
        <v>316</v>
      </c>
    </row>
    <row r="133" spans="1:65" s="2" customFormat="1" ht="21.75" customHeight="1">
      <c r="A133" s="32"/>
      <c r="B133" s="33"/>
      <c r="C133" s="206" t="s">
        <v>173</v>
      </c>
      <c r="D133" s="206" t="s">
        <v>138</v>
      </c>
      <c r="E133" s="207" t="s">
        <v>189</v>
      </c>
      <c r="F133" s="208" t="s">
        <v>190</v>
      </c>
      <c r="G133" s="209" t="s">
        <v>154</v>
      </c>
      <c r="H133" s="210">
        <v>50</v>
      </c>
      <c r="I133" s="211"/>
      <c r="J133" s="211"/>
      <c r="K133" s="212">
        <f>ROUND(P133*H133,2)</f>
        <v>0</v>
      </c>
      <c r="L133" s="208" t="s">
        <v>142</v>
      </c>
      <c r="M133" s="37"/>
      <c r="N133" s="213" t="s">
        <v>1</v>
      </c>
      <c r="O133" s="214" t="s">
        <v>43</v>
      </c>
      <c r="P133" s="215">
        <f>I133+J133</f>
        <v>0</v>
      </c>
      <c r="Q133" s="215">
        <f>ROUND(I133*H133,2)</f>
        <v>0</v>
      </c>
      <c r="R133" s="215">
        <f>ROUND(J133*H133,2)</f>
        <v>0</v>
      </c>
      <c r="S133" s="68"/>
      <c r="T133" s="216">
        <f>S133*H133</f>
        <v>0</v>
      </c>
      <c r="U133" s="216">
        <v>0</v>
      </c>
      <c r="V133" s="216">
        <f>U133*H133</f>
        <v>0</v>
      </c>
      <c r="W133" s="216">
        <v>0</v>
      </c>
      <c r="X133" s="217">
        <f>W133*H133</f>
        <v>0</v>
      </c>
      <c r="Y133" s="32"/>
      <c r="Z133" s="32"/>
      <c r="AA133" s="32"/>
      <c r="AB133" s="32"/>
      <c r="AC133" s="32"/>
      <c r="AD133" s="32"/>
      <c r="AE133" s="32"/>
      <c r="AR133" s="218" t="s">
        <v>143</v>
      </c>
      <c r="AT133" s="218" t="s">
        <v>138</v>
      </c>
      <c r="AU133" s="218" t="s">
        <v>90</v>
      </c>
      <c r="AY133" s="16" t="s">
        <v>135</v>
      </c>
      <c r="BE133" s="219">
        <f>IF(O133="základní",K133,0)</f>
        <v>0</v>
      </c>
      <c r="BF133" s="219">
        <f>IF(O133="snížená",K133,0)</f>
        <v>0</v>
      </c>
      <c r="BG133" s="219">
        <f>IF(O133="zákl. přenesená",K133,0)</f>
        <v>0</v>
      </c>
      <c r="BH133" s="219">
        <f>IF(O133="sníž. přenesená",K133,0)</f>
        <v>0</v>
      </c>
      <c r="BI133" s="219">
        <f>IF(O133="nulová",K133,0)</f>
        <v>0</v>
      </c>
      <c r="BJ133" s="16" t="s">
        <v>88</v>
      </c>
      <c r="BK133" s="219">
        <f>ROUND(P133*H133,2)</f>
        <v>0</v>
      </c>
      <c r="BL133" s="16" t="s">
        <v>143</v>
      </c>
      <c r="BM133" s="218" t="s">
        <v>317</v>
      </c>
    </row>
    <row r="134" spans="1:65" s="2" customFormat="1" ht="21.75" customHeight="1">
      <c r="A134" s="32"/>
      <c r="B134" s="33"/>
      <c r="C134" s="206" t="s">
        <v>178</v>
      </c>
      <c r="D134" s="206" t="s">
        <v>138</v>
      </c>
      <c r="E134" s="207" t="s">
        <v>193</v>
      </c>
      <c r="F134" s="208" t="s">
        <v>194</v>
      </c>
      <c r="G134" s="209" t="s">
        <v>154</v>
      </c>
      <c r="H134" s="210">
        <v>92</v>
      </c>
      <c r="I134" s="211"/>
      <c r="J134" s="211"/>
      <c r="K134" s="212">
        <f>ROUND(P134*H134,2)</f>
        <v>0</v>
      </c>
      <c r="L134" s="208" t="s">
        <v>142</v>
      </c>
      <c r="M134" s="37"/>
      <c r="N134" s="213" t="s">
        <v>1</v>
      </c>
      <c r="O134" s="214" t="s">
        <v>43</v>
      </c>
      <c r="P134" s="215">
        <f>I134+J134</f>
        <v>0</v>
      </c>
      <c r="Q134" s="215">
        <f>ROUND(I134*H134,2)</f>
        <v>0</v>
      </c>
      <c r="R134" s="215">
        <f>ROUND(J134*H134,2)</f>
        <v>0</v>
      </c>
      <c r="S134" s="68"/>
      <c r="T134" s="216">
        <f>S134*H134</f>
        <v>0</v>
      </c>
      <c r="U134" s="216">
        <v>0</v>
      </c>
      <c r="V134" s="216">
        <f>U134*H134</f>
        <v>0</v>
      </c>
      <c r="W134" s="216">
        <v>0</v>
      </c>
      <c r="X134" s="217">
        <f>W134*H134</f>
        <v>0</v>
      </c>
      <c r="Y134" s="32"/>
      <c r="Z134" s="32"/>
      <c r="AA134" s="32"/>
      <c r="AB134" s="32"/>
      <c r="AC134" s="32"/>
      <c r="AD134" s="32"/>
      <c r="AE134" s="32"/>
      <c r="AR134" s="218" t="s">
        <v>143</v>
      </c>
      <c r="AT134" s="218" t="s">
        <v>138</v>
      </c>
      <c r="AU134" s="218" t="s">
        <v>90</v>
      </c>
      <c r="AY134" s="16" t="s">
        <v>135</v>
      </c>
      <c r="BE134" s="219">
        <f>IF(O134="základní",K134,0)</f>
        <v>0</v>
      </c>
      <c r="BF134" s="219">
        <f>IF(O134="snížená",K134,0)</f>
        <v>0</v>
      </c>
      <c r="BG134" s="219">
        <f>IF(O134="zákl. přenesená",K134,0)</f>
        <v>0</v>
      </c>
      <c r="BH134" s="219">
        <f>IF(O134="sníž. přenesená",K134,0)</f>
        <v>0</v>
      </c>
      <c r="BI134" s="219">
        <f>IF(O134="nulová",K134,0)</f>
        <v>0</v>
      </c>
      <c r="BJ134" s="16" t="s">
        <v>88</v>
      </c>
      <c r="BK134" s="219">
        <f>ROUND(P134*H134,2)</f>
        <v>0</v>
      </c>
      <c r="BL134" s="16" t="s">
        <v>143</v>
      </c>
      <c r="BM134" s="218" t="s">
        <v>318</v>
      </c>
    </row>
    <row r="135" spans="1:65" s="2" customFormat="1" ht="21.75" customHeight="1">
      <c r="A135" s="32"/>
      <c r="B135" s="33"/>
      <c r="C135" s="206" t="s">
        <v>184</v>
      </c>
      <c r="D135" s="206" t="s">
        <v>138</v>
      </c>
      <c r="E135" s="207" t="s">
        <v>197</v>
      </c>
      <c r="F135" s="208" t="s">
        <v>198</v>
      </c>
      <c r="G135" s="209" t="s">
        <v>147</v>
      </c>
      <c r="H135" s="210">
        <v>1.1000000000000001</v>
      </c>
      <c r="I135" s="211"/>
      <c r="J135" s="211"/>
      <c r="K135" s="212">
        <f>ROUND(P135*H135,2)</f>
        <v>0</v>
      </c>
      <c r="L135" s="208" t="s">
        <v>142</v>
      </c>
      <c r="M135" s="37"/>
      <c r="N135" s="213" t="s">
        <v>1</v>
      </c>
      <c r="O135" s="214" t="s">
        <v>43</v>
      </c>
      <c r="P135" s="215">
        <f>I135+J135</f>
        <v>0</v>
      </c>
      <c r="Q135" s="215">
        <f>ROUND(I135*H135,2)</f>
        <v>0</v>
      </c>
      <c r="R135" s="215">
        <f>ROUND(J135*H135,2)</f>
        <v>0</v>
      </c>
      <c r="S135" s="68"/>
      <c r="T135" s="216">
        <f>S135*H135</f>
        <v>0</v>
      </c>
      <c r="U135" s="216">
        <v>0</v>
      </c>
      <c r="V135" s="216">
        <f>U135*H135</f>
        <v>0</v>
      </c>
      <c r="W135" s="216">
        <v>0</v>
      </c>
      <c r="X135" s="217">
        <f>W135*H135</f>
        <v>0</v>
      </c>
      <c r="Y135" s="32"/>
      <c r="Z135" s="32"/>
      <c r="AA135" s="32"/>
      <c r="AB135" s="32"/>
      <c r="AC135" s="32"/>
      <c r="AD135" s="32"/>
      <c r="AE135" s="32"/>
      <c r="AR135" s="218" t="s">
        <v>143</v>
      </c>
      <c r="AT135" s="218" t="s">
        <v>138</v>
      </c>
      <c r="AU135" s="218" t="s">
        <v>90</v>
      </c>
      <c r="AY135" s="16" t="s">
        <v>135</v>
      </c>
      <c r="BE135" s="219">
        <f>IF(O135="základní",K135,0)</f>
        <v>0</v>
      </c>
      <c r="BF135" s="219">
        <f>IF(O135="snížená",K135,0)</f>
        <v>0</v>
      </c>
      <c r="BG135" s="219">
        <f>IF(O135="zákl. přenesená",K135,0)</f>
        <v>0</v>
      </c>
      <c r="BH135" s="219">
        <f>IF(O135="sníž. přenesená",K135,0)</f>
        <v>0</v>
      </c>
      <c r="BI135" s="219">
        <f>IF(O135="nulová",K135,0)</f>
        <v>0</v>
      </c>
      <c r="BJ135" s="16" t="s">
        <v>88</v>
      </c>
      <c r="BK135" s="219">
        <f>ROUND(P135*H135,2)</f>
        <v>0</v>
      </c>
      <c r="BL135" s="16" t="s">
        <v>143</v>
      </c>
      <c r="BM135" s="218" t="s">
        <v>319</v>
      </c>
    </row>
    <row r="136" spans="1:65" s="2" customFormat="1" ht="19.5">
      <c r="A136" s="32"/>
      <c r="B136" s="33"/>
      <c r="C136" s="34"/>
      <c r="D136" s="220" t="s">
        <v>149</v>
      </c>
      <c r="E136" s="34"/>
      <c r="F136" s="221" t="s">
        <v>150</v>
      </c>
      <c r="G136" s="34"/>
      <c r="H136" s="34"/>
      <c r="I136" s="113"/>
      <c r="J136" s="113"/>
      <c r="K136" s="34"/>
      <c r="L136" s="34"/>
      <c r="M136" s="37"/>
      <c r="N136" s="222"/>
      <c r="O136" s="223"/>
      <c r="P136" s="68"/>
      <c r="Q136" s="68"/>
      <c r="R136" s="68"/>
      <c r="S136" s="68"/>
      <c r="T136" s="68"/>
      <c r="U136" s="68"/>
      <c r="V136" s="68"/>
      <c r="W136" s="68"/>
      <c r="X136" s="69"/>
      <c r="Y136" s="32"/>
      <c r="Z136" s="32"/>
      <c r="AA136" s="32"/>
      <c r="AB136" s="32"/>
      <c r="AC136" s="32"/>
      <c r="AD136" s="32"/>
      <c r="AE136" s="32"/>
      <c r="AT136" s="16" t="s">
        <v>149</v>
      </c>
      <c r="AU136" s="16" t="s">
        <v>90</v>
      </c>
    </row>
    <row r="137" spans="1:65" s="2" customFormat="1" ht="21.75" customHeight="1">
      <c r="A137" s="32"/>
      <c r="B137" s="33"/>
      <c r="C137" s="206" t="s">
        <v>188</v>
      </c>
      <c r="D137" s="206" t="s">
        <v>138</v>
      </c>
      <c r="E137" s="207" t="s">
        <v>201</v>
      </c>
      <c r="F137" s="208" t="s">
        <v>202</v>
      </c>
      <c r="G137" s="209" t="s">
        <v>203</v>
      </c>
      <c r="H137" s="210">
        <v>46</v>
      </c>
      <c r="I137" s="211"/>
      <c r="J137" s="211"/>
      <c r="K137" s="212">
        <f>ROUND(P137*H137,2)</f>
        <v>0</v>
      </c>
      <c r="L137" s="208" t="s">
        <v>142</v>
      </c>
      <c r="M137" s="37"/>
      <c r="N137" s="213" t="s">
        <v>1</v>
      </c>
      <c r="O137" s="214" t="s">
        <v>43</v>
      </c>
      <c r="P137" s="215">
        <f>I137+J137</f>
        <v>0</v>
      </c>
      <c r="Q137" s="215">
        <f>ROUND(I137*H137,2)</f>
        <v>0</v>
      </c>
      <c r="R137" s="215">
        <f>ROUND(J137*H137,2)</f>
        <v>0</v>
      </c>
      <c r="S137" s="68"/>
      <c r="T137" s="216">
        <f>S137*H137</f>
        <v>0</v>
      </c>
      <c r="U137" s="216">
        <v>0</v>
      </c>
      <c r="V137" s="216">
        <f>U137*H137</f>
        <v>0</v>
      </c>
      <c r="W137" s="216">
        <v>0</v>
      </c>
      <c r="X137" s="217">
        <f>W137*H137</f>
        <v>0</v>
      </c>
      <c r="Y137" s="32"/>
      <c r="Z137" s="32"/>
      <c r="AA137" s="32"/>
      <c r="AB137" s="32"/>
      <c r="AC137" s="32"/>
      <c r="AD137" s="32"/>
      <c r="AE137" s="32"/>
      <c r="AR137" s="218" t="s">
        <v>143</v>
      </c>
      <c r="AT137" s="218" t="s">
        <v>138</v>
      </c>
      <c r="AU137" s="218" t="s">
        <v>90</v>
      </c>
      <c r="AY137" s="16" t="s">
        <v>135</v>
      </c>
      <c r="BE137" s="219">
        <f>IF(O137="základní",K137,0)</f>
        <v>0</v>
      </c>
      <c r="BF137" s="219">
        <f>IF(O137="snížená",K137,0)</f>
        <v>0</v>
      </c>
      <c r="BG137" s="219">
        <f>IF(O137="zákl. přenesená",K137,0)</f>
        <v>0</v>
      </c>
      <c r="BH137" s="219">
        <f>IF(O137="sníž. přenesená",K137,0)</f>
        <v>0</v>
      </c>
      <c r="BI137" s="219">
        <f>IF(O137="nulová",K137,0)</f>
        <v>0</v>
      </c>
      <c r="BJ137" s="16" t="s">
        <v>88</v>
      </c>
      <c r="BK137" s="219">
        <f>ROUND(P137*H137,2)</f>
        <v>0</v>
      </c>
      <c r="BL137" s="16" t="s">
        <v>143</v>
      </c>
      <c r="BM137" s="218" t="s">
        <v>320</v>
      </c>
    </row>
    <row r="138" spans="1:65" s="2" customFormat="1" ht="21.75" customHeight="1">
      <c r="A138" s="32"/>
      <c r="B138" s="33"/>
      <c r="C138" s="206" t="s">
        <v>192</v>
      </c>
      <c r="D138" s="206" t="s">
        <v>138</v>
      </c>
      <c r="E138" s="207" t="s">
        <v>205</v>
      </c>
      <c r="F138" s="208" t="s">
        <v>206</v>
      </c>
      <c r="G138" s="209" t="s">
        <v>203</v>
      </c>
      <c r="H138" s="210">
        <v>4</v>
      </c>
      <c r="I138" s="211"/>
      <c r="J138" s="211"/>
      <c r="K138" s="212">
        <f>ROUND(P138*H138,2)</f>
        <v>0</v>
      </c>
      <c r="L138" s="208" t="s">
        <v>142</v>
      </c>
      <c r="M138" s="37"/>
      <c r="N138" s="213" t="s">
        <v>1</v>
      </c>
      <c r="O138" s="214" t="s">
        <v>43</v>
      </c>
      <c r="P138" s="215">
        <f>I138+J138</f>
        <v>0</v>
      </c>
      <c r="Q138" s="215">
        <f>ROUND(I138*H138,2)</f>
        <v>0</v>
      </c>
      <c r="R138" s="215">
        <f>ROUND(J138*H138,2)</f>
        <v>0</v>
      </c>
      <c r="S138" s="68"/>
      <c r="T138" s="216">
        <f>S138*H138</f>
        <v>0</v>
      </c>
      <c r="U138" s="216">
        <v>0</v>
      </c>
      <c r="V138" s="216">
        <f>U138*H138</f>
        <v>0</v>
      </c>
      <c r="W138" s="216">
        <v>0</v>
      </c>
      <c r="X138" s="217">
        <f>W138*H138</f>
        <v>0</v>
      </c>
      <c r="Y138" s="32"/>
      <c r="Z138" s="32"/>
      <c r="AA138" s="32"/>
      <c r="AB138" s="32"/>
      <c r="AC138" s="32"/>
      <c r="AD138" s="32"/>
      <c r="AE138" s="32"/>
      <c r="AR138" s="218" t="s">
        <v>143</v>
      </c>
      <c r="AT138" s="218" t="s">
        <v>138</v>
      </c>
      <c r="AU138" s="218" t="s">
        <v>90</v>
      </c>
      <c r="AY138" s="16" t="s">
        <v>135</v>
      </c>
      <c r="BE138" s="219">
        <f>IF(O138="základní",K138,0)</f>
        <v>0</v>
      </c>
      <c r="BF138" s="219">
        <f>IF(O138="snížená",K138,0)</f>
        <v>0</v>
      </c>
      <c r="BG138" s="219">
        <f>IF(O138="zákl. přenesená",K138,0)</f>
        <v>0</v>
      </c>
      <c r="BH138" s="219">
        <f>IF(O138="sníž. přenesená",K138,0)</f>
        <v>0</v>
      </c>
      <c r="BI138" s="219">
        <f>IF(O138="nulová",K138,0)</f>
        <v>0</v>
      </c>
      <c r="BJ138" s="16" t="s">
        <v>88</v>
      </c>
      <c r="BK138" s="219">
        <f>ROUND(P138*H138,2)</f>
        <v>0</v>
      </c>
      <c r="BL138" s="16" t="s">
        <v>143</v>
      </c>
      <c r="BM138" s="218" t="s">
        <v>321</v>
      </c>
    </row>
    <row r="139" spans="1:65" s="2" customFormat="1" ht="21.75" customHeight="1">
      <c r="A139" s="32"/>
      <c r="B139" s="33"/>
      <c r="C139" s="206" t="s">
        <v>196</v>
      </c>
      <c r="D139" s="206" t="s">
        <v>138</v>
      </c>
      <c r="E139" s="207" t="s">
        <v>209</v>
      </c>
      <c r="F139" s="208" t="s">
        <v>210</v>
      </c>
      <c r="G139" s="209" t="s">
        <v>170</v>
      </c>
      <c r="H139" s="210">
        <v>1384</v>
      </c>
      <c r="I139" s="211"/>
      <c r="J139" s="211"/>
      <c r="K139" s="212">
        <f>ROUND(P139*H139,2)</f>
        <v>0</v>
      </c>
      <c r="L139" s="208" t="s">
        <v>142</v>
      </c>
      <c r="M139" s="37"/>
      <c r="N139" s="213" t="s">
        <v>1</v>
      </c>
      <c r="O139" s="214" t="s">
        <v>43</v>
      </c>
      <c r="P139" s="215">
        <f>I139+J139</f>
        <v>0</v>
      </c>
      <c r="Q139" s="215">
        <f>ROUND(I139*H139,2)</f>
        <v>0</v>
      </c>
      <c r="R139" s="215">
        <f>ROUND(J139*H139,2)</f>
        <v>0</v>
      </c>
      <c r="S139" s="68"/>
      <c r="T139" s="216">
        <f>S139*H139</f>
        <v>0</v>
      </c>
      <c r="U139" s="216">
        <v>0</v>
      </c>
      <c r="V139" s="216">
        <f>U139*H139</f>
        <v>0</v>
      </c>
      <c r="W139" s="216">
        <v>0</v>
      </c>
      <c r="X139" s="217">
        <f>W139*H139</f>
        <v>0</v>
      </c>
      <c r="Y139" s="32"/>
      <c r="Z139" s="32"/>
      <c r="AA139" s="32"/>
      <c r="AB139" s="32"/>
      <c r="AC139" s="32"/>
      <c r="AD139" s="32"/>
      <c r="AE139" s="32"/>
      <c r="AR139" s="218" t="s">
        <v>143</v>
      </c>
      <c r="AT139" s="218" t="s">
        <v>138</v>
      </c>
      <c r="AU139" s="218" t="s">
        <v>90</v>
      </c>
      <c r="AY139" s="16" t="s">
        <v>135</v>
      </c>
      <c r="BE139" s="219">
        <f>IF(O139="základní",K139,0)</f>
        <v>0</v>
      </c>
      <c r="BF139" s="219">
        <f>IF(O139="snížená",K139,0)</f>
        <v>0</v>
      </c>
      <c r="BG139" s="219">
        <f>IF(O139="zákl. přenesená",K139,0)</f>
        <v>0</v>
      </c>
      <c r="BH139" s="219">
        <f>IF(O139="sníž. přenesená",K139,0)</f>
        <v>0</v>
      </c>
      <c r="BI139" s="219">
        <f>IF(O139="nulová",K139,0)</f>
        <v>0</v>
      </c>
      <c r="BJ139" s="16" t="s">
        <v>88</v>
      </c>
      <c r="BK139" s="219">
        <f>ROUND(P139*H139,2)</f>
        <v>0</v>
      </c>
      <c r="BL139" s="16" t="s">
        <v>143</v>
      </c>
      <c r="BM139" s="218" t="s">
        <v>322</v>
      </c>
    </row>
    <row r="140" spans="1:65" s="2" customFormat="1" ht="19.5">
      <c r="A140" s="32"/>
      <c r="B140" s="33"/>
      <c r="C140" s="34"/>
      <c r="D140" s="220" t="s">
        <v>149</v>
      </c>
      <c r="E140" s="34"/>
      <c r="F140" s="221" t="s">
        <v>172</v>
      </c>
      <c r="G140" s="34"/>
      <c r="H140" s="34"/>
      <c r="I140" s="113"/>
      <c r="J140" s="113"/>
      <c r="K140" s="34"/>
      <c r="L140" s="34"/>
      <c r="M140" s="37"/>
      <c r="N140" s="222"/>
      <c r="O140" s="223"/>
      <c r="P140" s="68"/>
      <c r="Q140" s="68"/>
      <c r="R140" s="68"/>
      <c r="S140" s="68"/>
      <c r="T140" s="68"/>
      <c r="U140" s="68"/>
      <c r="V140" s="68"/>
      <c r="W140" s="68"/>
      <c r="X140" s="69"/>
      <c r="Y140" s="32"/>
      <c r="Z140" s="32"/>
      <c r="AA140" s="32"/>
      <c r="AB140" s="32"/>
      <c r="AC140" s="32"/>
      <c r="AD140" s="32"/>
      <c r="AE140" s="32"/>
      <c r="AT140" s="16" t="s">
        <v>149</v>
      </c>
      <c r="AU140" s="16" t="s">
        <v>90</v>
      </c>
    </row>
    <row r="141" spans="1:65" s="2" customFormat="1" ht="21.75" customHeight="1">
      <c r="A141" s="32"/>
      <c r="B141" s="33"/>
      <c r="C141" s="206" t="s">
        <v>200</v>
      </c>
      <c r="D141" s="206" t="s">
        <v>138</v>
      </c>
      <c r="E141" s="207" t="s">
        <v>213</v>
      </c>
      <c r="F141" s="208" t="s">
        <v>214</v>
      </c>
      <c r="G141" s="209" t="s">
        <v>170</v>
      </c>
      <c r="H141" s="210">
        <v>1384</v>
      </c>
      <c r="I141" s="211"/>
      <c r="J141" s="211"/>
      <c r="K141" s="212">
        <f>ROUND(P141*H141,2)</f>
        <v>0</v>
      </c>
      <c r="L141" s="208" t="s">
        <v>142</v>
      </c>
      <c r="M141" s="37"/>
      <c r="N141" s="213" t="s">
        <v>1</v>
      </c>
      <c r="O141" s="214" t="s">
        <v>43</v>
      </c>
      <c r="P141" s="215">
        <f>I141+J141</f>
        <v>0</v>
      </c>
      <c r="Q141" s="215">
        <f>ROUND(I141*H141,2)</f>
        <v>0</v>
      </c>
      <c r="R141" s="215">
        <f>ROUND(J141*H141,2)</f>
        <v>0</v>
      </c>
      <c r="S141" s="68"/>
      <c r="T141" s="216">
        <f>S141*H141</f>
        <v>0</v>
      </c>
      <c r="U141" s="216">
        <v>0</v>
      </c>
      <c r="V141" s="216">
        <f>U141*H141</f>
        <v>0</v>
      </c>
      <c r="W141" s="216">
        <v>0</v>
      </c>
      <c r="X141" s="217">
        <f>W141*H141</f>
        <v>0</v>
      </c>
      <c r="Y141" s="32"/>
      <c r="Z141" s="32"/>
      <c r="AA141" s="32"/>
      <c r="AB141" s="32"/>
      <c r="AC141" s="32"/>
      <c r="AD141" s="32"/>
      <c r="AE141" s="32"/>
      <c r="AR141" s="218" t="s">
        <v>143</v>
      </c>
      <c r="AT141" s="218" t="s">
        <v>138</v>
      </c>
      <c r="AU141" s="218" t="s">
        <v>90</v>
      </c>
      <c r="AY141" s="16" t="s">
        <v>135</v>
      </c>
      <c r="BE141" s="219">
        <f>IF(O141="základní",K141,0)</f>
        <v>0</v>
      </c>
      <c r="BF141" s="219">
        <f>IF(O141="snížená",K141,0)</f>
        <v>0</v>
      </c>
      <c r="BG141" s="219">
        <f>IF(O141="zákl. přenesená",K141,0)</f>
        <v>0</v>
      </c>
      <c r="BH141" s="219">
        <f>IF(O141="sníž. přenesená",K141,0)</f>
        <v>0</v>
      </c>
      <c r="BI141" s="219">
        <f>IF(O141="nulová",K141,0)</f>
        <v>0</v>
      </c>
      <c r="BJ141" s="16" t="s">
        <v>88</v>
      </c>
      <c r="BK141" s="219">
        <f>ROUND(P141*H141,2)</f>
        <v>0</v>
      </c>
      <c r="BL141" s="16" t="s">
        <v>143</v>
      </c>
      <c r="BM141" s="218" t="s">
        <v>323</v>
      </c>
    </row>
    <row r="142" spans="1:65" s="2" customFormat="1" ht="19.5">
      <c r="A142" s="32"/>
      <c r="B142" s="33"/>
      <c r="C142" s="34"/>
      <c r="D142" s="220" t="s">
        <v>149</v>
      </c>
      <c r="E142" s="34"/>
      <c r="F142" s="221" t="s">
        <v>172</v>
      </c>
      <c r="G142" s="34"/>
      <c r="H142" s="34"/>
      <c r="I142" s="113"/>
      <c r="J142" s="113"/>
      <c r="K142" s="34"/>
      <c r="L142" s="34"/>
      <c r="M142" s="37"/>
      <c r="N142" s="222"/>
      <c r="O142" s="223"/>
      <c r="P142" s="68"/>
      <c r="Q142" s="68"/>
      <c r="R142" s="68"/>
      <c r="S142" s="68"/>
      <c r="T142" s="68"/>
      <c r="U142" s="68"/>
      <c r="V142" s="68"/>
      <c r="W142" s="68"/>
      <c r="X142" s="69"/>
      <c r="Y142" s="32"/>
      <c r="Z142" s="32"/>
      <c r="AA142" s="32"/>
      <c r="AB142" s="32"/>
      <c r="AC142" s="32"/>
      <c r="AD142" s="32"/>
      <c r="AE142" s="32"/>
      <c r="AT142" s="16" t="s">
        <v>149</v>
      </c>
      <c r="AU142" s="16" t="s">
        <v>90</v>
      </c>
    </row>
    <row r="143" spans="1:65" s="12" customFormat="1" ht="25.9" customHeight="1">
      <c r="B143" s="189"/>
      <c r="C143" s="190"/>
      <c r="D143" s="191" t="s">
        <v>79</v>
      </c>
      <c r="E143" s="192" t="s">
        <v>220</v>
      </c>
      <c r="F143" s="192" t="s">
        <v>221</v>
      </c>
      <c r="G143" s="190"/>
      <c r="H143" s="190"/>
      <c r="I143" s="193"/>
      <c r="J143" s="193"/>
      <c r="K143" s="194">
        <f>BK143</f>
        <v>0</v>
      </c>
      <c r="L143" s="190"/>
      <c r="M143" s="195"/>
      <c r="N143" s="196"/>
      <c r="O143" s="197"/>
      <c r="P143" s="197"/>
      <c r="Q143" s="198">
        <f>SUM(Q144:Q184)</f>
        <v>0</v>
      </c>
      <c r="R143" s="198">
        <f>SUM(R144:R184)</f>
        <v>0</v>
      </c>
      <c r="S143" s="197"/>
      <c r="T143" s="199">
        <f>SUM(T144:T184)</f>
        <v>0</v>
      </c>
      <c r="U143" s="197"/>
      <c r="V143" s="199">
        <f>SUM(V144:V184)</f>
        <v>1.0078</v>
      </c>
      <c r="W143" s="197"/>
      <c r="X143" s="200">
        <f>SUM(X144:X184)</f>
        <v>0</v>
      </c>
      <c r="AR143" s="201" t="s">
        <v>143</v>
      </c>
      <c r="AT143" s="202" t="s">
        <v>79</v>
      </c>
      <c r="AU143" s="202" t="s">
        <v>80</v>
      </c>
      <c r="AY143" s="201" t="s">
        <v>135</v>
      </c>
      <c r="BK143" s="203">
        <f>SUM(BK144:BK184)</f>
        <v>0</v>
      </c>
    </row>
    <row r="144" spans="1:65" s="2" customFormat="1" ht="21.75" customHeight="1">
      <c r="A144" s="32"/>
      <c r="B144" s="33"/>
      <c r="C144" s="206" t="s">
        <v>9</v>
      </c>
      <c r="D144" s="206" t="s">
        <v>138</v>
      </c>
      <c r="E144" s="207" t="s">
        <v>223</v>
      </c>
      <c r="F144" s="208" t="s">
        <v>224</v>
      </c>
      <c r="G144" s="209" t="s">
        <v>154</v>
      </c>
      <c r="H144" s="210">
        <v>16</v>
      </c>
      <c r="I144" s="211"/>
      <c r="J144" s="211"/>
      <c r="K144" s="212">
        <f>ROUND(P144*H144,2)</f>
        <v>0</v>
      </c>
      <c r="L144" s="208" t="s">
        <v>142</v>
      </c>
      <c r="M144" s="37"/>
      <c r="N144" s="213" t="s">
        <v>1</v>
      </c>
      <c r="O144" s="214" t="s">
        <v>43</v>
      </c>
      <c r="P144" s="215">
        <f>I144+J144</f>
        <v>0</v>
      </c>
      <c r="Q144" s="215">
        <f>ROUND(I144*H144,2)</f>
        <v>0</v>
      </c>
      <c r="R144" s="215">
        <f>ROUND(J144*H144,2)</f>
        <v>0</v>
      </c>
      <c r="S144" s="68"/>
      <c r="T144" s="216">
        <f>S144*H144</f>
        <v>0</v>
      </c>
      <c r="U144" s="216">
        <v>0</v>
      </c>
      <c r="V144" s="216">
        <f>U144*H144</f>
        <v>0</v>
      </c>
      <c r="W144" s="216">
        <v>0</v>
      </c>
      <c r="X144" s="217">
        <f>W144*H144</f>
        <v>0</v>
      </c>
      <c r="Y144" s="32"/>
      <c r="Z144" s="32"/>
      <c r="AA144" s="32"/>
      <c r="AB144" s="32"/>
      <c r="AC144" s="32"/>
      <c r="AD144" s="32"/>
      <c r="AE144" s="32"/>
      <c r="AR144" s="218" t="s">
        <v>225</v>
      </c>
      <c r="AT144" s="218" t="s">
        <v>138</v>
      </c>
      <c r="AU144" s="218" t="s">
        <v>88</v>
      </c>
      <c r="AY144" s="16" t="s">
        <v>135</v>
      </c>
      <c r="BE144" s="219">
        <f>IF(O144="základní",K144,0)</f>
        <v>0</v>
      </c>
      <c r="BF144" s="219">
        <f>IF(O144="snížená",K144,0)</f>
        <v>0</v>
      </c>
      <c r="BG144" s="219">
        <f>IF(O144="zákl. přenesená",K144,0)</f>
        <v>0</v>
      </c>
      <c r="BH144" s="219">
        <f>IF(O144="sníž. přenesená",K144,0)</f>
        <v>0</v>
      </c>
      <c r="BI144" s="219">
        <f>IF(O144="nulová",K144,0)</f>
        <v>0</v>
      </c>
      <c r="BJ144" s="16" t="s">
        <v>88</v>
      </c>
      <c r="BK144" s="219">
        <f>ROUND(P144*H144,2)</f>
        <v>0</v>
      </c>
      <c r="BL144" s="16" t="s">
        <v>225</v>
      </c>
      <c r="BM144" s="218" t="s">
        <v>324</v>
      </c>
    </row>
    <row r="145" spans="1:65" s="2" customFormat="1" ht="21.75" customHeight="1">
      <c r="A145" s="32"/>
      <c r="B145" s="33"/>
      <c r="C145" s="206" t="s">
        <v>208</v>
      </c>
      <c r="D145" s="206" t="s">
        <v>138</v>
      </c>
      <c r="E145" s="207" t="s">
        <v>228</v>
      </c>
      <c r="F145" s="208" t="s">
        <v>229</v>
      </c>
      <c r="G145" s="209" t="s">
        <v>154</v>
      </c>
      <c r="H145" s="210">
        <v>16</v>
      </c>
      <c r="I145" s="211"/>
      <c r="J145" s="211"/>
      <c r="K145" s="212">
        <f>ROUND(P145*H145,2)</f>
        <v>0</v>
      </c>
      <c r="L145" s="208" t="s">
        <v>142</v>
      </c>
      <c r="M145" s="37"/>
      <c r="N145" s="213" t="s">
        <v>1</v>
      </c>
      <c r="O145" s="214" t="s">
        <v>43</v>
      </c>
      <c r="P145" s="215">
        <f>I145+J145</f>
        <v>0</v>
      </c>
      <c r="Q145" s="215">
        <f>ROUND(I145*H145,2)</f>
        <v>0</v>
      </c>
      <c r="R145" s="215">
        <f>ROUND(J145*H145,2)</f>
        <v>0</v>
      </c>
      <c r="S145" s="68"/>
      <c r="T145" s="216">
        <f>S145*H145</f>
        <v>0</v>
      </c>
      <c r="U145" s="216">
        <v>0</v>
      </c>
      <c r="V145" s="216">
        <f>U145*H145</f>
        <v>0</v>
      </c>
      <c r="W145" s="216">
        <v>0</v>
      </c>
      <c r="X145" s="217">
        <f>W145*H145</f>
        <v>0</v>
      </c>
      <c r="Y145" s="32"/>
      <c r="Z145" s="32"/>
      <c r="AA145" s="32"/>
      <c r="AB145" s="32"/>
      <c r="AC145" s="32"/>
      <c r="AD145" s="32"/>
      <c r="AE145" s="32"/>
      <c r="AR145" s="218" t="s">
        <v>225</v>
      </c>
      <c r="AT145" s="218" t="s">
        <v>138</v>
      </c>
      <c r="AU145" s="218" t="s">
        <v>88</v>
      </c>
      <c r="AY145" s="16" t="s">
        <v>135</v>
      </c>
      <c r="BE145" s="219">
        <f>IF(O145="základní",K145,0)</f>
        <v>0</v>
      </c>
      <c r="BF145" s="219">
        <f>IF(O145="snížená",K145,0)</f>
        <v>0</v>
      </c>
      <c r="BG145" s="219">
        <f>IF(O145="zákl. přenesená",K145,0)</f>
        <v>0</v>
      </c>
      <c r="BH145" s="219">
        <f>IF(O145="sníž. přenesená",K145,0)</f>
        <v>0</v>
      </c>
      <c r="BI145" s="219">
        <f>IF(O145="nulová",K145,0)</f>
        <v>0</v>
      </c>
      <c r="BJ145" s="16" t="s">
        <v>88</v>
      </c>
      <c r="BK145" s="219">
        <f>ROUND(P145*H145,2)</f>
        <v>0</v>
      </c>
      <c r="BL145" s="16" t="s">
        <v>225</v>
      </c>
      <c r="BM145" s="218" t="s">
        <v>325</v>
      </c>
    </row>
    <row r="146" spans="1:65" s="2" customFormat="1" ht="21.75" customHeight="1">
      <c r="A146" s="32"/>
      <c r="B146" s="33"/>
      <c r="C146" s="206" t="s">
        <v>212</v>
      </c>
      <c r="D146" s="206" t="s">
        <v>138</v>
      </c>
      <c r="E146" s="207" t="s">
        <v>231</v>
      </c>
      <c r="F146" s="208" t="s">
        <v>232</v>
      </c>
      <c r="G146" s="209" t="s">
        <v>154</v>
      </c>
      <c r="H146" s="210">
        <v>4</v>
      </c>
      <c r="I146" s="211"/>
      <c r="J146" s="211"/>
      <c r="K146" s="212">
        <f>ROUND(P146*H146,2)</f>
        <v>0</v>
      </c>
      <c r="L146" s="208" t="s">
        <v>142</v>
      </c>
      <c r="M146" s="37"/>
      <c r="N146" s="213" t="s">
        <v>1</v>
      </c>
      <c r="O146" s="214" t="s">
        <v>43</v>
      </c>
      <c r="P146" s="215">
        <f>I146+J146</f>
        <v>0</v>
      </c>
      <c r="Q146" s="215">
        <f>ROUND(I146*H146,2)</f>
        <v>0</v>
      </c>
      <c r="R146" s="215">
        <f>ROUND(J146*H146,2)</f>
        <v>0</v>
      </c>
      <c r="S146" s="68"/>
      <c r="T146" s="216">
        <f>S146*H146</f>
        <v>0</v>
      </c>
      <c r="U146" s="216">
        <v>0</v>
      </c>
      <c r="V146" s="216">
        <f>U146*H146</f>
        <v>0</v>
      </c>
      <c r="W146" s="216">
        <v>0</v>
      </c>
      <c r="X146" s="217">
        <f>W146*H146</f>
        <v>0</v>
      </c>
      <c r="Y146" s="32"/>
      <c r="Z146" s="32"/>
      <c r="AA146" s="32"/>
      <c r="AB146" s="32"/>
      <c r="AC146" s="32"/>
      <c r="AD146" s="32"/>
      <c r="AE146" s="32"/>
      <c r="AR146" s="218" t="s">
        <v>225</v>
      </c>
      <c r="AT146" s="218" t="s">
        <v>138</v>
      </c>
      <c r="AU146" s="218" t="s">
        <v>88</v>
      </c>
      <c r="AY146" s="16" t="s">
        <v>135</v>
      </c>
      <c r="BE146" s="219">
        <f>IF(O146="základní",K146,0)</f>
        <v>0</v>
      </c>
      <c r="BF146" s="219">
        <f>IF(O146="snížená",K146,0)</f>
        <v>0</v>
      </c>
      <c r="BG146" s="219">
        <f>IF(O146="zákl. přenesená",K146,0)</f>
        <v>0</v>
      </c>
      <c r="BH146" s="219">
        <f>IF(O146="sníž. přenesená",K146,0)</f>
        <v>0</v>
      </c>
      <c r="BI146" s="219">
        <f>IF(O146="nulová",K146,0)</f>
        <v>0</v>
      </c>
      <c r="BJ146" s="16" t="s">
        <v>88</v>
      </c>
      <c r="BK146" s="219">
        <f>ROUND(P146*H146,2)</f>
        <v>0</v>
      </c>
      <c r="BL146" s="16" t="s">
        <v>225</v>
      </c>
      <c r="BM146" s="218" t="s">
        <v>326</v>
      </c>
    </row>
    <row r="147" spans="1:65" s="2" customFormat="1" ht="21.75" customHeight="1">
      <c r="A147" s="32"/>
      <c r="B147" s="33"/>
      <c r="C147" s="206" t="s">
        <v>216</v>
      </c>
      <c r="D147" s="206" t="s">
        <v>138</v>
      </c>
      <c r="E147" s="207" t="s">
        <v>235</v>
      </c>
      <c r="F147" s="208" t="s">
        <v>236</v>
      </c>
      <c r="G147" s="209" t="s">
        <v>154</v>
      </c>
      <c r="H147" s="210">
        <v>4</v>
      </c>
      <c r="I147" s="211"/>
      <c r="J147" s="211"/>
      <c r="K147" s="212">
        <f>ROUND(P147*H147,2)</f>
        <v>0</v>
      </c>
      <c r="L147" s="208" t="s">
        <v>142</v>
      </c>
      <c r="M147" s="37"/>
      <c r="N147" s="213" t="s">
        <v>1</v>
      </c>
      <c r="O147" s="214" t="s">
        <v>43</v>
      </c>
      <c r="P147" s="215">
        <f>I147+J147</f>
        <v>0</v>
      </c>
      <c r="Q147" s="215">
        <f>ROUND(I147*H147,2)</f>
        <v>0</v>
      </c>
      <c r="R147" s="215">
        <f>ROUND(J147*H147,2)</f>
        <v>0</v>
      </c>
      <c r="S147" s="68"/>
      <c r="T147" s="216">
        <f>S147*H147</f>
        <v>0</v>
      </c>
      <c r="U147" s="216">
        <v>0</v>
      </c>
      <c r="V147" s="216">
        <f>U147*H147</f>
        <v>0</v>
      </c>
      <c r="W147" s="216">
        <v>0</v>
      </c>
      <c r="X147" s="217">
        <f>W147*H147</f>
        <v>0</v>
      </c>
      <c r="Y147" s="32"/>
      <c r="Z147" s="32"/>
      <c r="AA147" s="32"/>
      <c r="AB147" s="32"/>
      <c r="AC147" s="32"/>
      <c r="AD147" s="32"/>
      <c r="AE147" s="32"/>
      <c r="AR147" s="218" t="s">
        <v>225</v>
      </c>
      <c r="AT147" s="218" t="s">
        <v>138</v>
      </c>
      <c r="AU147" s="218" t="s">
        <v>88</v>
      </c>
      <c r="AY147" s="16" t="s">
        <v>135</v>
      </c>
      <c r="BE147" s="219">
        <f>IF(O147="základní",K147,0)</f>
        <v>0</v>
      </c>
      <c r="BF147" s="219">
        <f>IF(O147="snížená",K147,0)</f>
        <v>0</v>
      </c>
      <c r="BG147" s="219">
        <f>IF(O147="zákl. přenesená",K147,0)</f>
        <v>0</v>
      </c>
      <c r="BH147" s="219">
        <f>IF(O147="sníž. přenesená",K147,0)</f>
        <v>0</v>
      </c>
      <c r="BI147" s="219">
        <f>IF(O147="nulová",K147,0)</f>
        <v>0</v>
      </c>
      <c r="BJ147" s="16" t="s">
        <v>88</v>
      </c>
      <c r="BK147" s="219">
        <f>ROUND(P147*H147,2)</f>
        <v>0</v>
      </c>
      <c r="BL147" s="16" t="s">
        <v>225</v>
      </c>
      <c r="BM147" s="218" t="s">
        <v>327</v>
      </c>
    </row>
    <row r="148" spans="1:65" s="2" customFormat="1" ht="33" customHeight="1">
      <c r="A148" s="32"/>
      <c r="B148" s="33"/>
      <c r="C148" s="206" t="s">
        <v>222</v>
      </c>
      <c r="D148" s="206" t="s">
        <v>138</v>
      </c>
      <c r="E148" s="207" t="s">
        <v>239</v>
      </c>
      <c r="F148" s="208" t="s">
        <v>240</v>
      </c>
      <c r="G148" s="209" t="s">
        <v>241</v>
      </c>
      <c r="H148" s="210">
        <v>67.5</v>
      </c>
      <c r="I148" s="211"/>
      <c r="J148" s="211"/>
      <c r="K148" s="212">
        <f>ROUND(P148*H148,2)</f>
        <v>0</v>
      </c>
      <c r="L148" s="208" t="s">
        <v>142</v>
      </c>
      <c r="M148" s="37"/>
      <c r="N148" s="213" t="s">
        <v>1</v>
      </c>
      <c r="O148" s="214" t="s">
        <v>43</v>
      </c>
      <c r="P148" s="215">
        <f>I148+J148</f>
        <v>0</v>
      </c>
      <c r="Q148" s="215">
        <f>ROUND(I148*H148,2)</f>
        <v>0</v>
      </c>
      <c r="R148" s="215">
        <f>ROUND(J148*H148,2)</f>
        <v>0</v>
      </c>
      <c r="S148" s="68"/>
      <c r="T148" s="216">
        <f>S148*H148</f>
        <v>0</v>
      </c>
      <c r="U148" s="216">
        <v>0</v>
      </c>
      <c r="V148" s="216">
        <f>U148*H148</f>
        <v>0</v>
      </c>
      <c r="W148" s="216">
        <v>0</v>
      </c>
      <c r="X148" s="217">
        <f>W148*H148</f>
        <v>0</v>
      </c>
      <c r="Y148" s="32"/>
      <c r="Z148" s="32"/>
      <c r="AA148" s="32"/>
      <c r="AB148" s="32"/>
      <c r="AC148" s="32"/>
      <c r="AD148" s="32"/>
      <c r="AE148" s="32"/>
      <c r="AR148" s="218" t="s">
        <v>225</v>
      </c>
      <c r="AT148" s="218" t="s">
        <v>138</v>
      </c>
      <c r="AU148" s="218" t="s">
        <v>88</v>
      </c>
      <c r="AY148" s="16" t="s">
        <v>135</v>
      </c>
      <c r="BE148" s="219">
        <f>IF(O148="základní",K148,0)</f>
        <v>0</v>
      </c>
      <c r="BF148" s="219">
        <f>IF(O148="snížená",K148,0)</f>
        <v>0</v>
      </c>
      <c r="BG148" s="219">
        <f>IF(O148="zákl. přenesená",K148,0)</f>
        <v>0</v>
      </c>
      <c r="BH148" s="219">
        <f>IF(O148="sníž. přenesená",K148,0)</f>
        <v>0</v>
      </c>
      <c r="BI148" s="219">
        <f>IF(O148="nulová",K148,0)</f>
        <v>0</v>
      </c>
      <c r="BJ148" s="16" t="s">
        <v>88</v>
      </c>
      <c r="BK148" s="219">
        <f>ROUND(P148*H148,2)</f>
        <v>0</v>
      </c>
      <c r="BL148" s="16" t="s">
        <v>225</v>
      </c>
      <c r="BM148" s="218" t="s">
        <v>328</v>
      </c>
    </row>
    <row r="149" spans="1:65" s="2" customFormat="1" ht="19.5">
      <c r="A149" s="32"/>
      <c r="B149" s="33"/>
      <c r="C149" s="34"/>
      <c r="D149" s="220" t="s">
        <v>149</v>
      </c>
      <c r="E149" s="34"/>
      <c r="F149" s="221" t="s">
        <v>243</v>
      </c>
      <c r="G149" s="34"/>
      <c r="H149" s="34"/>
      <c r="I149" s="113"/>
      <c r="J149" s="113"/>
      <c r="K149" s="34"/>
      <c r="L149" s="34"/>
      <c r="M149" s="37"/>
      <c r="N149" s="222"/>
      <c r="O149" s="223"/>
      <c r="P149" s="68"/>
      <c r="Q149" s="68"/>
      <c r="R149" s="68"/>
      <c r="S149" s="68"/>
      <c r="T149" s="68"/>
      <c r="U149" s="68"/>
      <c r="V149" s="68"/>
      <c r="W149" s="68"/>
      <c r="X149" s="69"/>
      <c r="Y149" s="32"/>
      <c r="Z149" s="32"/>
      <c r="AA149" s="32"/>
      <c r="AB149" s="32"/>
      <c r="AC149" s="32"/>
      <c r="AD149" s="32"/>
      <c r="AE149" s="32"/>
      <c r="AT149" s="16" t="s">
        <v>149</v>
      </c>
      <c r="AU149" s="16" t="s">
        <v>88</v>
      </c>
    </row>
    <row r="150" spans="1:65" s="13" customFormat="1" ht="11.25">
      <c r="B150" s="224"/>
      <c r="C150" s="225"/>
      <c r="D150" s="220" t="s">
        <v>244</v>
      </c>
      <c r="E150" s="226" t="s">
        <v>1</v>
      </c>
      <c r="F150" s="227" t="s">
        <v>329</v>
      </c>
      <c r="G150" s="225"/>
      <c r="H150" s="228">
        <v>67.5</v>
      </c>
      <c r="I150" s="229"/>
      <c r="J150" s="229"/>
      <c r="K150" s="225"/>
      <c r="L150" s="225"/>
      <c r="M150" s="230"/>
      <c r="N150" s="231"/>
      <c r="O150" s="232"/>
      <c r="P150" s="232"/>
      <c r="Q150" s="232"/>
      <c r="R150" s="232"/>
      <c r="S150" s="232"/>
      <c r="T150" s="232"/>
      <c r="U150" s="232"/>
      <c r="V150" s="232"/>
      <c r="W150" s="232"/>
      <c r="X150" s="233"/>
      <c r="AT150" s="234" t="s">
        <v>244</v>
      </c>
      <c r="AU150" s="234" t="s">
        <v>88</v>
      </c>
      <c r="AV150" s="13" t="s">
        <v>90</v>
      </c>
      <c r="AW150" s="13" t="s">
        <v>5</v>
      </c>
      <c r="AX150" s="13" t="s">
        <v>80</v>
      </c>
      <c r="AY150" s="234" t="s">
        <v>135</v>
      </c>
    </row>
    <row r="151" spans="1:65" s="14" customFormat="1" ht="11.25">
      <c r="B151" s="235"/>
      <c r="C151" s="236"/>
      <c r="D151" s="220" t="s">
        <v>244</v>
      </c>
      <c r="E151" s="237" t="s">
        <v>1</v>
      </c>
      <c r="F151" s="238" t="s">
        <v>247</v>
      </c>
      <c r="G151" s="236"/>
      <c r="H151" s="239">
        <v>67.5</v>
      </c>
      <c r="I151" s="240"/>
      <c r="J151" s="240"/>
      <c r="K151" s="236"/>
      <c r="L151" s="236"/>
      <c r="M151" s="241"/>
      <c r="N151" s="242"/>
      <c r="O151" s="243"/>
      <c r="P151" s="243"/>
      <c r="Q151" s="243"/>
      <c r="R151" s="243"/>
      <c r="S151" s="243"/>
      <c r="T151" s="243"/>
      <c r="U151" s="243"/>
      <c r="V151" s="243"/>
      <c r="W151" s="243"/>
      <c r="X151" s="244"/>
      <c r="AT151" s="245" t="s">
        <v>244</v>
      </c>
      <c r="AU151" s="245" t="s">
        <v>88</v>
      </c>
      <c r="AV151" s="14" t="s">
        <v>143</v>
      </c>
      <c r="AW151" s="14" t="s">
        <v>5</v>
      </c>
      <c r="AX151" s="14" t="s">
        <v>88</v>
      </c>
      <c r="AY151" s="245" t="s">
        <v>135</v>
      </c>
    </row>
    <row r="152" spans="1:65" s="2" customFormat="1" ht="33" customHeight="1">
      <c r="A152" s="32"/>
      <c r="B152" s="33"/>
      <c r="C152" s="206" t="s">
        <v>227</v>
      </c>
      <c r="D152" s="206" t="s">
        <v>138</v>
      </c>
      <c r="E152" s="207" t="s">
        <v>239</v>
      </c>
      <c r="F152" s="208" t="s">
        <v>240</v>
      </c>
      <c r="G152" s="209" t="s">
        <v>241</v>
      </c>
      <c r="H152" s="210">
        <v>67.5</v>
      </c>
      <c r="I152" s="211"/>
      <c r="J152" s="211"/>
      <c r="K152" s="212">
        <f>ROUND(P152*H152,2)</f>
        <v>0</v>
      </c>
      <c r="L152" s="208" t="s">
        <v>142</v>
      </c>
      <c r="M152" s="37"/>
      <c r="N152" s="213" t="s">
        <v>1</v>
      </c>
      <c r="O152" s="214" t="s">
        <v>43</v>
      </c>
      <c r="P152" s="215">
        <f>I152+J152</f>
        <v>0</v>
      </c>
      <c r="Q152" s="215">
        <f>ROUND(I152*H152,2)</f>
        <v>0</v>
      </c>
      <c r="R152" s="215">
        <f>ROUND(J152*H152,2)</f>
        <v>0</v>
      </c>
      <c r="S152" s="68"/>
      <c r="T152" s="216">
        <f>S152*H152</f>
        <v>0</v>
      </c>
      <c r="U152" s="216">
        <v>0</v>
      </c>
      <c r="V152" s="216">
        <f>U152*H152</f>
        <v>0</v>
      </c>
      <c r="W152" s="216">
        <v>0</v>
      </c>
      <c r="X152" s="217">
        <f>W152*H152</f>
        <v>0</v>
      </c>
      <c r="Y152" s="32"/>
      <c r="Z152" s="32"/>
      <c r="AA152" s="32"/>
      <c r="AB152" s="32"/>
      <c r="AC152" s="32"/>
      <c r="AD152" s="32"/>
      <c r="AE152" s="32"/>
      <c r="AR152" s="218" t="s">
        <v>225</v>
      </c>
      <c r="AT152" s="218" t="s">
        <v>138</v>
      </c>
      <c r="AU152" s="218" t="s">
        <v>88</v>
      </c>
      <c r="AY152" s="16" t="s">
        <v>135</v>
      </c>
      <c r="BE152" s="219">
        <f>IF(O152="základní",K152,0)</f>
        <v>0</v>
      </c>
      <c r="BF152" s="219">
        <f>IF(O152="snížená",K152,0)</f>
        <v>0</v>
      </c>
      <c r="BG152" s="219">
        <f>IF(O152="zákl. přenesená",K152,0)</f>
        <v>0</v>
      </c>
      <c r="BH152" s="219">
        <f>IF(O152="sníž. přenesená",K152,0)</f>
        <v>0</v>
      </c>
      <c r="BI152" s="219">
        <f>IF(O152="nulová",K152,0)</f>
        <v>0</v>
      </c>
      <c r="BJ152" s="16" t="s">
        <v>88</v>
      </c>
      <c r="BK152" s="219">
        <f>ROUND(P152*H152,2)</f>
        <v>0</v>
      </c>
      <c r="BL152" s="16" t="s">
        <v>225</v>
      </c>
      <c r="BM152" s="218" t="s">
        <v>330</v>
      </c>
    </row>
    <row r="153" spans="1:65" s="2" customFormat="1" ht="19.5">
      <c r="A153" s="32"/>
      <c r="B153" s="33"/>
      <c r="C153" s="34"/>
      <c r="D153" s="220" t="s">
        <v>149</v>
      </c>
      <c r="E153" s="34"/>
      <c r="F153" s="221" t="s">
        <v>243</v>
      </c>
      <c r="G153" s="34"/>
      <c r="H153" s="34"/>
      <c r="I153" s="113"/>
      <c r="J153" s="113"/>
      <c r="K153" s="34"/>
      <c r="L153" s="34"/>
      <c r="M153" s="37"/>
      <c r="N153" s="222"/>
      <c r="O153" s="223"/>
      <c r="P153" s="68"/>
      <c r="Q153" s="68"/>
      <c r="R153" s="68"/>
      <c r="S153" s="68"/>
      <c r="T153" s="68"/>
      <c r="U153" s="68"/>
      <c r="V153" s="68"/>
      <c r="W153" s="68"/>
      <c r="X153" s="69"/>
      <c r="Y153" s="32"/>
      <c r="Z153" s="32"/>
      <c r="AA153" s="32"/>
      <c r="AB153" s="32"/>
      <c r="AC153" s="32"/>
      <c r="AD153" s="32"/>
      <c r="AE153" s="32"/>
      <c r="AT153" s="16" t="s">
        <v>149</v>
      </c>
      <c r="AU153" s="16" t="s">
        <v>88</v>
      </c>
    </row>
    <row r="154" spans="1:65" s="13" customFormat="1" ht="11.25">
      <c r="B154" s="224"/>
      <c r="C154" s="225"/>
      <c r="D154" s="220" t="s">
        <v>244</v>
      </c>
      <c r="E154" s="226" t="s">
        <v>1</v>
      </c>
      <c r="F154" s="227" t="s">
        <v>331</v>
      </c>
      <c r="G154" s="225"/>
      <c r="H154" s="228">
        <v>67.5</v>
      </c>
      <c r="I154" s="229"/>
      <c r="J154" s="229"/>
      <c r="K154" s="225"/>
      <c r="L154" s="225"/>
      <c r="M154" s="230"/>
      <c r="N154" s="231"/>
      <c r="O154" s="232"/>
      <c r="P154" s="232"/>
      <c r="Q154" s="232"/>
      <c r="R154" s="232"/>
      <c r="S154" s="232"/>
      <c r="T154" s="232"/>
      <c r="U154" s="232"/>
      <c r="V154" s="232"/>
      <c r="W154" s="232"/>
      <c r="X154" s="233"/>
      <c r="AT154" s="234" t="s">
        <v>244</v>
      </c>
      <c r="AU154" s="234" t="s">
        <v>88</v>
      </c>
      <c r="AV154" s="13" t="s">
        <v>90</v>
      </c>
      <c r="AW154" s="13" t="s">
        <v>5</v>
      </c>
      <c r="AX154" s="13" t="s">
        <v>88</v>
      </c>
      <c r="AY154" s="234" t="s">
        <v>135</v>
      </c>
    </row>
    <row r="155" spans="1:65" s="2" customFormat="1" ht="21.75" customHeight="1">
      <c r="A155" s="32"/>
      <c r="B155" s="33"/>
      <c r="C155" s="206" t="s">
        <v>8</v>
      </c>
      <c r="D155" s="206" t="s">
        <v>138</v>
      </c>
      <c r="E155" s="207" t="s">
        <v>252</v>
      </c>
      <c r="F155" s="208" t="s">
        <v>253</v>
      </c>
      <c r="G155" s="209" t="s">
        <v>241</v>
      </c>
      <c r="H155" s="210">
        <v>0.45800000000000002</v>
      </c>
      <c r="I155" s="211"/>
      <c r="J155" s="211"/>
      <c r="K155" s="212">
        <f>ROUND(P155*H155,2)</f>
        <v>0</v>
      </c>
      <c r="L155" s="208" t="s">
        <v>142</v>
      </c>
      <c r="M155" s="37"/>
      <c r="N155" s="213" t="s">
        <v>1</v>
      </c>
      <c r="O155" s="214" t="s">
        <v>43</v>
      </c>
      <c r="P155" s="215">
        <f>I155+J155</f>
        <v>0</v>
      </c>
      <c r="Q155" s="215">
        <f>ROUND(I155*H155,2)</f>
        <v>0</v>
      </c>
      <c r="R155" s="215">
        <f>ROUND(J155*H155,2)</f>
        <v>0</v>
      </c>
      <c r="S155" s="68"/>
      <c r="T155" s="216">
        <f>S155*H155</f>
        <v>0</v>
      </c>
      <c r="U155" s="216">
        <v>0</v>
      </c>
      <c r="V155" s="216">
        <f>U155*H155</f>
        <v>0</v>
      </c>
      <c r="W155" s="216">
        <v>0</v>
      </c>
      <c r="X155" s="217">
        <f>W155*H155</f>
        <v>0</v>
      </c>
      <c r="Y155" s="32"/>
      <c r="Z155" s="32"/>
      <c r="AA155" s="32"/>
      <c r="AB155" s="32"/>
      <c r="AC155" s="32"/>
      <c r="AD155" s="32"/>
      <c r="AE155" s="32"/>
      <c r="AR155" s="218" t="s">
        <v>225</v>
      </c>
      <c r="AT155" s="218" t="s">
        <v>138</v>
      </c>
      <c r="AU155" s="218" t="s">
        <v>88</v>
      </c>
      <c r="AY155" s="16" t="s">
        <v>135</v>
      </c>
      <c r="BE155" s="219">
        <f>IF(O155="základní",K155,0)</f>
        <v>0</v>
      </c>
      <c r="BF155" s="219">
        <f>IF(O155="snížená",K155,0)</f>
        <v>0</v>
      </c>
      <c r="BG155" s="219">
        <f>IF(O155="zákl. přenesená",K155,0)</f>
        <v>0</v>
      </c>
      <c r="BH155" s="219">
        <f>IF(O155="sníž. přenesená",K155,0)</f>
        <v>0</v>
      </c>
      <c r="BI155" s="219">
        <f>IF(O155="nulová",K155,0)</f>
        <v>0</v>
      </c>
      <c r="BJ155" s="16" t="s">
        <v>88</v>
      </c>
      <c r="BK155" s="219">
        <f>ROUND(P155*H155,2)</f>
        <v>0</v>
      </c>
      <c r="BL155" s="16" t="s">
        <v>225</v>
      </c>
      <c r="BM155" s="218" t="s">
        <v>332</v>
      </c>
    </row>
    <row r="156" spans="1:65" s="2" customFormat="1" ht="19.5">
      <c r="A156" s="32"/>
      <c r="B156" s="33"/>
      <c r="C156" s="34"/>
      <c r="D156" s="220" t="s">
        <v>149</v>
      </c>
      <c r="E156" s="34"/>
      <c r="F156" s="221" t="s">
        <v>243</v>
      </c>
      <c r="G156" s="34"/>
      <c r="H156" s="34"/>
      <c r="I156" s="113"/>
      <c r="J156" s="113"/>
      <c r="K156" s="34"/>
      <c r="L156" s="34"/>
      <c r="M156" s="37"/>
      <c r="N156" s="222"/>
      <c r="O156" s="223"/>
      <c r="P156" s="68"/>
      <c r="Q156" s="68"/>
      <c r="R156" s="68"/>
      <c r="S156" s="68"/>
      <c r="T156" s="68"/>
      <c r="U156" s="68"/>
      <c r="V156" s="68"/>
      <c r="W156" s="68"/>
      <c r="X156" s="69"/>
      <c r="Y156" s="32"/>
      <c r="Z156" s="32"/>
      <c r="AA156" s="32"/>
      <c r="AB156" s="32"/>
      <c r="AC156" s="32"/>
      <c r="AD156" s="32"/>
      <c r="AE156" s="32"/>
      <c r="AT156" s="16" t="s">
        <v>149</v>
      </c>
      <c r="AU156" s="16" t="s">
        <v>88</v>
      </c>
    </row>
    <row r="157" spans="1:65" s="13" customFormat="1" ht="11.25">
      <c r="B157" s="224"/>
      <c r="C157" s="225"/>
      <c r="D157" s="220" t="s">
        <v>244</v>
      </c>
      <c r="E157" s="226" t="s">
        <v>1</v>
      </c>
      <c r="F157" s="227" t="s">
        <v>333</v>
      </c>
      <c r="G157" s="225"/>
      <c r="H157" s="228">
        <v>0.45800000000000002</v>
      </c>
      <c r="I157" s="229"/>
      <c r="J157" s="229"/>
      <c r="K157" s="225"/>
      <c r="L157" s="225"/>
      <c r="M157" s="230"/>
      <c r="N157" s="231"/>
      <c r="O157" s="232"/>
      <c r="P157" s="232"/>
      <c r="Q157" s="232"/>
      <c r="R157" s="232"/>
      <c r="S157" s="232"/>
      <c r="T157" s="232"/>
      <c r="U157" s="232"/>
      <c r="V157" s="232"/>
      <c r="W157" s="232"/>
      <c r="X157" s="233"/>
      <c r="AT157" s="234" t="s">
        <v>244</v>
      </c>
      <c r="AU157" s="234" t="s">
        <v>88</v>
      </c>
      <c r="AV157" s="13" t="s">
        <v>90</v>
      </c>
      <c r="AW157" s="13" t="s">
        <v>5</v>
      </c>
      <c r="AX157" s="13" t="s">
        <v>88</v>
      </c>
      <c r="AY157" s="234" t="s">
        <v>135</v>
      </c>
    </row>
    <row r="158" spans="1:65" s="2" customFormat="1" ht="21.75" customHeight="1">
      <c r="A158" s="32"/>
      <c r="B158" s="33"/>
      <c r="C158" s="206" t="s">
        <v>234</v>
      </c>
      <c r="D158" s="206" t="s">
        <v>138</v>
      </c>
      <c r="E158" s="207" t="s">
        <v>257</v>
      </c>
      <c r="F158" s="208" t="s">
        <v>258</v>
      </c>
      <c r="G158" s="209" t="s">
        <v>241</v>
      </c>
      <c r="H158" s="210">
        <v>170</v>
      </c>
      <c r="I158" s="211"/>
      <c r="J158" s="211"/>
      <c r="K158" s="212">
        <f>ROUND(P158*H158,2)</f>
        <v>0</v>
      </c>
      <c r="L158" s="208" t="s">
        <v>142</v>
      </c>
      <c r="M158" s="37"/>
      <c r="N158" s="213" t="s">
        <v>1</v>
      </c>
      <c r="O158" s="214" t="s">
        <v>43</v>
      </c>
      <c r="P158" s="215">
        <f>I158+J158</f>
        <v>0</v>
      </c>
      <c r="Q158" s="215">
        <f>ROUND(I158*H158,2)</f>
        <v>0</v>
      </c>
      <c r="R158" s="215">
        <f>ROUND(J158*H158,2)</f>
        <v>0</v>
      </c>
      <c r="S158" s="68"/>
      <c r="T158" s="216">
        <f>S158*H158</f>
        <v>0</v>
      </c>
      <c r="U158" s="216">
        <v>0</v>
      </c>
      <c r="V158" s="216">
        <f>U158*H158</f>
        <v>0</v>
      </c>
      <c r="W158" s="216">
        <v>0</v>
      </c>
      <c r="X158" s="217">
        <f>W158*H158</f>
        <v>0</v>
      </c>
      <c r="Y158" s="32"/>
      <c r="Z158" s="32"/>
      <c r="AA158" s="32"/>
      <c r="AB158" s="32"/>
      <c r="AC158" s="32"/>
      <c r="AD158" s="32"/>
      <c r="AE158" s="32"/>
      <c r="AR158" s="218" t="s">
        <v>143</v>
      </c>
      <c r="AT158" s="218" t="s">
        <v>138</v>
      </c>
      <c r="AU158" s="218" t="s">
        <v>88</v>
      </c>
      <c r="AY158" s="16" t="s">
        <v>135</v>
      </c>
      <c r="BE158" s="219">
        <f>IF(O158="základní",K158,0)</f>
        <v>0</v>
      </c>
      <c r="BF158" s="219">
        <f>IF(O158="snížená",K158,0)</f>
        <v>0</v>
      </c>
      <c r="BG158" s="219">
        <f>IF(O158="zákl. přenesená",K158,0)</f>
        <v>0</v>
      </c>
      <c r="BH158" s="219">
        <f>IF(O158="sníž. přenesená",K158,0)</f>
        <v>0</v>
      </c>
      <c r="BI158" s="219">
        <f>IF(O158="nulová",K158,0)</f>
        <v>0</v>
      </c>
      <c r="BJ158" s="16" t="s">
        <v>88</v>
      </c>
      <c r="BK158" s="219">
        <f>ROUND(P158*H158,2)</f>
        <v>0</v>
      </c>
      <c r="BL158" s="16" t="s">
        <v>143</v>
      </c>
      <c r="BM158" s="218" t="s">
        <v>334</v>
      </c>
    </row>
    <row r="159" spans="1:65" s="2" customFormat="1" ht="19.5">
      <c r="A159" s="32"/>
      <c r="B159" s="33"/>
      <c r="C159" s="34"/>
      <c r="D159" s="220" t="s">
        <v>149</v>
      </c>
      <c r="E159" s="34"/>
      <c r="F159" s="221" t="s">
        <v>243</v>
      </c>
      <c r="G159" s="34"/>
      <c r="H159" s="34"/>
      <c r="I159" s="113"/>
      <c r="J159" s="113"/>
      <c r="K159" s="34"/>
      <c r="L159" s="34"/>
      <c r="M159" s="37"/>
      <c r="N159" s="222"/>
      <c r="O159" s="223"/>
      <c r="P159" s="68"/>
      <c r="Q159" s="68"/>
      <c r="R159" s="68"/>
      <c r="S159" s="68"/>
      <c r="T159" s="68"/>
      <c r="U159" s="68"/>
      <c r="V159" s="68"/>
      <c r="W159" s="68"/>
      <c r="X159" s="69"/>
      <c r="Y159" s="32"/>
      <c r="Z159" s="32"/>
      <c r="AA159" s="32"/>
      <c r="AB159" s="32"/>
      <c r="AC159" s="32"/>
      <c r="AD159" s="32"/>
      <c r="AE159" s="32"/>
      <c r="AT159" s="16" t="s">
        <v>149</v>
      </c>
      <c r="AU159" s="16" t="s">
        <v>88</v>
      </c>
    </row>
    <row r="160" spans="1:65" s="2" customFormat="1" ht="21.75" customHeight="1">
      <c r="A160" s="32"/>
      <c r="B160" s="33"/>
      <c r="C160" s="206" t="s">
        <v>238</v>
      </c>
      <c r="D160" s="206" t="s">
        <v>138</v>
      </c>
      <c r="E160" s="207" t="s">
        <v>262</v>
      </c>
      <c r="F160" s="208" t="s">
        <v>263</v>
      </c>
      <c r="G160" s="209" t="s">
        <v>241</v>
      </c>
      <c r="H160" s="210">
        <v>1.5660000000000001</v>
      </c>
      <c r="I160" s="211"/>
      <c r="J160" s="211"/>
      <c r="K160" s="212">
        <f>ROUND(P160*H160,2)</f>
        <v>0</v>
      </c>
      <c r="L160" s="208" t="s">
        <v>142</v>
      </c>
      <c r="M160" s="37"/>
      <c r="N160" s="213" t="s">
        <v>1</v>
      </c>
      <c r="O160" s="214" t="s">
        <v>43</v>
      </c>
      <c r="P160" s="215">
        <f>I160+J160</f>
        <v>0</v>
      </c>
      <c r="Q160" s="215">
        <f>ROUND(I160*H160,2)</f>
        <v>0</v>
      </c>
      <c r="R160" s="215">
        <f>ROUND(J160*H160,2)</f>
        <v>0</v>
      </c>
      <c r="S160" s="68"/>
      <c r="T160" s="216">
        <f>S160*H160</f>
        <v>0</v>
      </c>
      <c r="U160" s="216">
        <v>0</v>
      </c>
      <c r="V160" s="216">
        <f>U160*H160</f>
        <v>0</v>
      </c>
      <c r="W160" s="216">
        <v>0</v>
      </c>
      <c r="X160" s="217">
        <f>W160*H160</f>
        <v>0</v>
      </c>
      <c r="Y160" s="32"/>
      <c r="Z160" s="32"/>
      <c r="AA160" s="32"/>
      <c r="AB160" s="32"/>
      <c r="AC160" s="32"/>
      <c r="AD160" s="32"/>
      <c r="AE160" s="32"/>
      <c r="AR160" s="218" t="s">
        <v>225</v>
      </c>
      <c r="AT160" s="218" t="s">
        <v>138</v>
      </c>
      <c r="AU160" s="218" t="s">
        <v>88</v>
      </c>
      <c r="AY160" s="16" t="s">
        <v>135</v>
      </c>
      <c r="BE160" s="219">
        <f>IF(O160="základní",K160,0)</f>
        <v>0</v>
      </c>
      <c r="BF160" s="219">
        <f>IF(O160="snížená",K160,0)</f>
        <v>0</v>
      </c>
      <c r="BG160" s="219">
        <f>IF(O160="zákl. přenesená",K160,0)</f>
        <v>0</v>
      </c>
      <c r="BH160" s="219">
        <f>IF(O160="sníž. přenesená",K160,0)</f>
        <v>0</v>
      </c>
      <c r="BI160" s="219">
        <f>IF(O160="nulová",K160,0)</f>
        <v>0</v>
      </c>
      <c r="BJ160" s="16" t="s">
        <v>88</v>
      </c>
      <c r="BK160" s="219">
        <f>ROUND(P160*H160,2)</f>
        <v>0</v>
      </c>
      <c r="BL160" s="16" t="s">
        <v>225</v>
      </c>
      <c r="BM160" s="218" t="s">
        <v>335</v>
      </c>
    </row>
    <row r="161" spans="1:65" s="2" customFormat="1" ht="19.5">
      <c r="A161" s="32"/>
      <c r="B161" s="33"/>
      <c r="C161" s="34"/>
      <c r="D161" s="220" t="s">
        <v>149</v>
      </c>
      <c r="E161" s="34"/>
      <c r="F161" s="221" t="s">
        <v>243</v>
      </c>
      <c r="G161" s="34"/>
      <c r="H161" s="34"/>
      <c r="I161" s="113"/>
      <c r="J161" s="113"/>
      <c r="K161" s="34"/>
      <c r="L161" s="34"/>
      <c r="M161" s="37"/>
      <c r="N161" s="222"/>
      <c r="O161" s="223"/>
      <c r="P161" s="68"/>
      <c r="Q161" s="68"/>
      <c r="R161" s="68"/>
      <c r="S161" s="68"/>
      <c r="T161" s="68"/>
      <c r="U161" s="68"/>
      <c r="V161" s="68"/>
      <c r="W161" s="68"/>
      <c r="X161" s="69"/>
      <c r="Y161" s="32"/>
      <c r="Z161" s="32"/>
      <c r="AA161" s="32"/>
      <c r="AB161" s="32"/>
      <c r="AC161" s="32"/>
      <c r="AD161" s="32"/>
      <c r="AE161" s="32"/>
      <c r="AT161" s="16" t="s">
        <v>149</v>
      </c>
      <c r="AU161" s="16" t="s">
        <v>88</v>
      </c>
    </row>
    <row r="162" spans="1:65" s="13" customFormat="1" ht="11.25">
      <c r="B162" s="224"/>
      <c r="C162" s="225"/>
      <c r="D162" s="220" t="s">
        <v>244</v>
      </c>
      <c r="E162" s="226" t="s">
        <v>1</v>
      </c>
      <c r="F162" s="227" t="s">
        <v>336</v>
      </c>
      <c r="G162" s="225"/>
      <c r="H162" s="228">
        <v>0.62</v>
      </c>
      <c r="I162" s="229"/>
      <c r="J162" s="229"/>
      <c r="K162" s="225"/>
      <c r="L162" s="225"/>
      <c r="M162" s="230"/>
      <c r="N162" s="231"/>
      <c r="O162" s="232"/>
      <c r="P162" s="232"/>
      <c r="Q162" s="232"/>
      <c r="R162" s="232"/>
      <c r="S162" s="232"/>
      <c r="T162" s="232"/>
      <c r="U162" s="232"/>
      <c r="V162" s="232"/>
      <c r="W162" s="232"/>
      <c r="X162" s="233"/>
      <c r="AT162" s="234" t="s">
        <v>244</v>
      </c>
      <c r="AU162" s="234" t="s">
        <v>88</v>
      </c>
      <c r="AV162" s="13" t="s">
        <v>90</v>
      </c>
      <c r="AW162" s="13" t="s">
        <v>5</v>
      </c>
      <c r="AX162" s="13" t="s">
        <v>80</v>
      </c>
      <c r="AY162" s="234" t="s">
        <v>135</v>
      </c>
    </row>
    <row r="163" spans="1:65" s="13" customFormat="1" ht="11.25">
      <c r="B163" s="224"/>
      <c r="C163" s="225"/>
      <c r="D163" s="220" t="s">
        <v>244</v>
      </c>
      <c r="E163" s="226" t="s">
        <v>1</v>
      </c>
      <c r="F163" s="227" t="s">
        <v>337</v>
      </c>
      <c r="G163" s="225"/>
      <c r="H163" s="228">
        <v>0.48799999999999999</v>
      </c>
      <c r="I163" s="229"/>
      <c r="J163" s="229"/>
      <c r="K163" s="225"/>
      <c r="L163" s="225"/>
      <c r="M163" s="230"/>
      <c r="N163" s="231"/>
      <c r="O163" s="232"/>
      <c r="P163" s="232"/>
      <c r="Q163" s="232"/>
      <c r="R163" s="232"/>
      <c r="S163" s="232"/>
      <c r="T163" s="232"/>
      <c r="U163" s="232"/>
      <c r="V163" s="232"/>
      <c r="W163" s="232"/>
      <c r="X163" s="233"/>
      <c r="AT163" s="234" t="s">
        <v>244</v>
      </c>
      <c r="AU163" s="234" t="s">
        <v>88</v>
      </c>
      <c r="AV163" s="13" t="s">
        <v>90</v>
      </c>
      <c r="AW163" s="13" t="s">
        <v>5</v>
      </c>
      <c r="AX163" s="13" t="s">
        <v>80</v>
      </c>
      <c r="AY163" s="234" t="s">
        <v>135</v>
      </c>
    </row>
    <row r="164" spans="1:65" s="13" customFormat="1" ht="11.25">
      <c r="B164" s="224"/>
      <c r="C164" s="225"/>
      <c r="D164" s="220" t="s">
        <v>244</v>
      </c>
      <c r="E164" s="226" t="s">
        <v>1</v>
      </c>
      <c r="F164" s="227" t="s">
        <v>338</v>
      </c>
      <c r="G164" s="225"/>
      <c r="H164" s="228">
        <v>0.45800000000000002</v>
      </c>
      <c r="I164" s="229"/>
      <c r="J164" s="229"/>
      <c r="K164" s="225"/>
      <c r="L164" s="225"/>
      <c r="M164" s="230"/>
      <c r="N164" s="231"/>
      <c r="O164" s="232"/>
      <c r="P164" s="232"/>
      <c r="Q164" s="232"/>
      <c r="R164" s="232"/>
      <c r="S164" s="232"/>
      <c r="T164" s="232"/>
      <c r="U164" s="232"/>
      <c r="V164" s="232"/>
      <c r="W164" s="232"/>
      <c r="X164" s="233"/>
      <c r="AT164" s="234" t="s">
        <v>244</v>
      </c>
      <c r="AU164" s="234" t="s">
        <v>88</v>
      </c>
      <c r="AV164" s="13" t="s">
        <v>90</v>
      </c>
      <c r="AW164" s="13" t="s">
        <v>5</v>
      </c>
      <c r="AX164" s="13" t="s">
        <v>80</v>
      </c>
      <c r="AY164" s="234" t="s">
        <v>135</v>
      </c>
    </row>
    <row r="165" spans="1:65" s="14" customFormat="1" ht="11.25">
      <c r="B165" s="235"/>
      <c r="C165" s="236"/>
      <c r="D165" s="220" t="s">
        <v>244</v>
      </c>
      <c r="E165" s="237" t="s">
        <v>1</v>
      </c>
      <c r="F165" s="238" t="s">
        <v>247</v>
      </c>
      <c r="G165" s="236"/>
      <c r="H165" s="239">
        <v>1.5660000000000001</v>
      </c>
      <c r="I165" s="240"/>
      <c r="J165" s="240"/>
      <c r="K165" s="236"/>
      <c r="L165" s="236"/>
      <c r="M165" s="241"/>
      <c r="N165" s="242"/>
      <c r="O165" s="243"/>
      <c r="P165" s="243"/>
      <c r="Q165" s="243"/>
      <c r="R165" s="243"/>
      <c r="S165" s="243"/>
      <c r="T165" s="243"/>
      <c r="U165" s="243"/>
      <c r="V165" s="243"/>
      <c r="W165" s="243"/>
      <c r="X165" s="244"/>
      <c r="AT165" s="245" t="s">
        <v>244</v>
      </c>
      <c r="AU165" s="245" t="s">
        <v>88</v>
      </c>
      <c r="AV165" s="14" t="s">
        <v>143</v>
      </c>
      <c r="AW165" s="14" t="s">
        <v>5</v>
      </c>
      <c r="AX165" s="14" t="s">
        <v>88</v>
      </c>
      <c r="AY165" s="245" t="s">
        <v>135</v>
      </c>
    </row>
    <row r="166" spans="1:65" s="2" customFormat="1" ht="21.75" customHeight="1">
      <c r="A166" s="32"/>
      <c r="B166" s="33"/>
      <c r="C166" s="206" t="s">
        <v>248</v>
      </c>
      <c r="D166" s="206" t="s">
        <v>138</v>
      </c>
      <c r="E166" s="207" t="s">
        <v>269</v>
      </c>
      <c r="F166" s="208" t="s">
        <v>270</v>
      </c>
      <c r="G166" s="209" t="s">
        <v>241</v>
      </c>
      <c r="H166" s="210">
        <v>67.957999999999998</v>
      </c>
      <c r="I166" s="211"/>
      <c r="J166" s="211"/>
      <c r="K166" s="212">
        <f>ROUND(P166*H166,2)</f>
        <v>0</v>
      </c>
      <c r="L166" s="208" t="s">
        <v>142</v>
      </c>
      <c r="M166" s="37"/>
      <c r="N166" s="213" t="s">
        <v>1</v>
      </c>
      <c r="O166" s="214" t="s">
        <v>43</v>
      </c>
      <c r="P166" s="215">
        <f>I166+J166</f>
        <v>0</v>
      </c>
      <c r="Q166" s="215">
        <f>ROUND(I166*H166,2)</f>
        <v>0</v>
      </c>
      <c r="R166" s="215">
        <f>ROUND(J166*H166,2)</f>
        <v>0</v>
      </c>
      <c r="S166" s="68"/>
      <c r="T166" s="216">
        <f>S166*H166</f>
        <v>0</v>
      </c>
      <c r="U166" s="216">
        <v>0</v>
      </c>
      <c r="V166" s="216">
        <f>U166*H166</f>
        <v>0</v>
      </c>
      <c r="W166" s="216">
        <v>0</v>
      </c>
      <c r="X166" s="217">
        <f>W166*H166</f>
        <v>0</v>
      </c>
      <c r="Y166" s="32"/>
      <c r="Z166" s="32"/>
      <c r="AA166" s="32"/>
      <c r="AB166" s="32"/>
      <c r="AC166" s="32"/>
      <c r="AD166" s="32"/>
      <c r="AE166" s="32"/>
      <c r="AR166" s="218" t="s">
        <v>225</v>
      </c>
      <c r="AT166" s="218" t="s">
        <v>138</v>
      </c>
      <c r="AU166" s="218" t="s">
        <v>88</v>
      </c>
      <c r="AY166" s="16" t="s">
        <v>135</v>
      </c>
      <c r="BE166" s="219">
        <f>IF(O166="základní",K166,0)</f>
        <v>0</v>
      </c>
      <c r="BF166" s="219">
        <f>IF(O166="snížená",K166,0)</f>
        <v>0</v>
      </c>
      <c r="BG166" s="219">
        <f>IF(O166="zákl. přenesená",K166,0)</f>
        <v>0</v>
      </c>
      <c r="BH166" s="219">
        <f>IF(O166="sníž. přenesená",K166,0)</f>
        <v>0</v>
      </c>
      <c r="BI166" s="219">
        <f>IF(O166="nulová",K166,0)</f>
        <v>0</v>
      </c>
      <c r="BJ166" s="16" t="s">
        <v>88</v>
      </c>
      <c r="BK166" s="219">
        <f>ROUND(P166*H166,2)</f>
        <v>0</v>
      </c>
      <c r="BL166" s="16" t="s">
        <v>225</v>
      </c>
      <c r="BM166" s="218" t="s">
        <v>339</v>
      </c>
    </row>
    <row r="167" spans="1:65" s="13" customFormat="1" ht="11.25">
      <c r="B167" s="224"/>
      <c r="C167" s="225"/>
      <c r="D167" s="220" t="s">
        <v>244</v>
      </c>
      <c r="E167" s="226" t="s">
        <v>1</v>
      </c>
      <c r="F167" s="227" t="s">
        <v>329</v>
      </c>
      <c r="G167" s="225"/>
      <c r="H167" s="228">
        <v>67.5</v>
      </c>
      <c r="I167" s="229"/>
      <c r="J167" s="229"/>
      <c r="K167" s="225"/>
      <c r="L167" s="225"/>
      <c r="M167" s="230"/>
      <c r="N167" s="231"/>
      <c r="O167" s="232"/>
      <c r="P167" s="232"/>
      <c r="Q167" s="232"/>
      <c r="R167" s="232"/>
      <c r="S167" s="232"/>
      <c r="T167" s="232"/>
      <c r="U167" s="232"/>
      <c r="V167" s="232"/>
      <c r="W167" s="232"/>
      <c r="X167" s="233"/>
      <c r="AT167" s="234" t="s">
        <v>244</v>
      </c>
      <c r="AU167" s="234" t="s">
        <v>88</v>
      </c>
      <c r="AV167" s="13" t="s">
        <v>90</v>
      </c>
      <c r="AW167" s="13" t="s">
        <v>5</v>
      </c>
      <c r="AX167" s="13" t="s">
        <v>80</v>
      </c>
      <c r="AY167" s="234" t="s">
        <v>135</v>
      </c>
    </row>
    <row r="168" spans="1:65" s="13" customFormat="1" ht="11.25">
      <c r="B168" s="224"/>
      <c r="C168" s="225"/>
      <c r="D168" s="220" t="s">
        <v>244</v>
      </c>
      <c r="E168" s="226" t="s">
        <v>1</v>
      </c>
      <c r="F168" s="227" t="s">
        <v>340</v>
      </c>
      <c r="G168" s="225"/>
      <c r="H168" s="228">
        <v>0.45800000000000002</v>
      </c>
      <c r="I168" s="229"/>
      <c r="J168" s="229"/>
      <c r="K168" s="225"/>
      <c r="L168" s="225"/>
      <c r="M168" s="230"/>
      <c r="N168" s="231"/>
      <c r="O168" s="232"/>
      <c r="P168" s="232"/>
      <c r="Q168" s="232"/>
      <c r="R168" s="232"/>
      <c r="S168" s="232"/>
      <c r="T168" s="232"/>
      <c r="U168" s="232"/>
      <c r="V168" s="232"/>
      <c r="W168" s="232"/>
      <c r="X168" s="233"/>
      <c r="AT168" s="234" t="s">
        <v>244</v>
      </c>
      <c r="AU168" s="234" t="s">
        <v>88</v>
      </c>
      <c r="AV168" s="13" t="s">
        <v>90</v>
      </c>
      <c r="AW168" s="13" t="s">
        <v>5</v>
      </c>
      <c r="AX168" s="13" t="s">
        <v>80</v>
      </c>
      <c r="AY168" s="234" t="s">
        <v>135</v>
      </c>
    </row>
    <row r="169" spans="1:65" s="14" customFormat="1" ht="11.25">
      <c r="B169" s="235"/>
      <c r="C169" s="236"/>
      <c r="D169" s="220" t="s">
        <v>244</v>
      </c>
      <c r="E169" s="237" t="s">
        <v>1</v>
      </c>
      <c r="F169" s="238" t="s">
        <v>247</v>
      </c>
      <c r="G169" s="236"/>
      <c r="H169" s="239">
        <v>67.957999999999998</v>
      </c>
      <c r="I169" s="240"/>
      <c r="J169" s="240"/>
      <c r="K169" s="236"/>
      <c r="L169" s="236"/>
      <c r="M169" s="241"/>
      <c r="N169" s="242"/>
      <c r="O169" s="243"/>
      <c r="P169" s="243"/>
      <c r="Q169" s="243"/>
      <c r="R169" s="243"/>
      <c r="S169" s="243"/>
      <c r="T169" s="243"/>
      <c r="U169" s="243"/>
      <c r="V169" s="243"/>
      <c r="W169" s="243"/>
      <c r="X169" s="244"/>
      <c r="AT169" s="245" t="s">
        <v>244</v>
      </c>
      <c r="AU169" s="245" t="s">
        <v>88</v>
      </c>
      <c r="AV169" s="14" t="s">
        <v>143</v>
      </c>
      <c r="AW169" s="14" t="s">
        <v>5</v>
      </c>
      <c r="AX169" s="14" t="s">
        <v>88</v>
      </c>
      <c r="AY169" s="245" t="s">
        <v>135</v>
      </c>
    </row>
    <row r="170" spans="1:65" s="2" customFormat="1" ht="21.75" customHeight="1">
      <c r="A170" s="32"/>
      <c r="B170" s="33"/>
      <c r="C170" s="206" t="s">
        <v>251</v>
      </c>
      <c r="D170" s="206" t="s">
        <v>138</v>
      </c>
      <c r="E170" s="207" t="s">
        <v>275</v>
      </c>
      <c r="F170" s="208" t="s">
        <v>276</v>
      </c>
      <c r="G170" s="209" t="s">
        <v>154</v>
      </c>
      <c r="H170" s="210">
        <v>5</v>
      </c>
      <c r="I170" s="211"/>
      <c r="J170" s="211"/>
      <c r="K170" s="212">
        <f>ROUND(P170*H170,2)</f>
        <v>0</v>
      </c>
      <c r="L170" s="208" t="s">
        <v>142</v>
      </c>
      <c r="M170" s="37"/>
      <c r="N170" s="213" t="s">
        <v>1</v>
      </c>
      <c r="O170" s="214" t="s">
        <v>43</v>
      </c>
      <c r="P170" s="215">
        <f>I170+J170</f>
        <v>0</v>
      </c>
      <c r="Q170" s="215">
        <f>ROUND(I170*H170,2)</f>
        <v>0</v>
      </c>
      <c r="R170" s="215">
        <f>ROUND(J170*H170,2)</f>
        <v>0</v>
      </c>
      <c r="S170" s="68"/>
      <c r="T170" s="216">
        <f>S170*H170</f>
        <v>0</v>
      </c>
      <c r="U170" s="216">
        <v>0</v>
      </c>
      <c r="V170" s="216">
        <f>U170*H170</f>
        <v>0</v>
      </c>
      <c r="W170" s="216">
        <v>0</v>
      </c>
      <c r="X170" s="217">
        <f>W170*H170</f>
        <v>0</v>
      </c>
      <c r="Y170" s="32"/>
      <c r="Z170" s="32"/>
      <c r="AA170" s="32"/>
      <c r="AB170" s="32"/>
      <c r="AC170" s="32"/>
      <c r="AD170" s="32"/>
      <c r="AE170" s="32"/>
      <c r="AR170" s="218" t="s">
        <v>225</v>
      </c>
      <c r="AT170" s="218" t="s">
        <v>138</v>
      </c>
      <c r="AU170" s="218" t="s">
        <v>88</v>
      </c>
      <c r="AY170" s="16" t="s">
        <v>135</v>
      </c>
      <c r="BE170" s="219">
        <f>IF(O170="základní",K170,0)</f>
        <v>0</v>
      </c>
      <c r="BF170" s="219">
        <f>IF(O170="snížená",K170,0)</f>
        <v>0</v>
      </c>
      <c r="BG170" s="219">
        <f>IF(O170="zákl. přenesená",K170,0)</f>
        <v>0</v>
      </c>
      <c r="BH170" s="219">
        <f>IF(O170="sníž. přenesená",K170,0)</f>
        <v>0</v>
      </c>
      <c r="BI170" s="219">
        <f>IF(O170="nulová",K170,0)</f>
        <v>0</v>
      </c>
      <c r="BJ170" s="16" t="s">
        <v>88</v>
      </c>
      <c r="BK170" s="219">
        <f>ROUND(P170*H170,2)</f>
        <v>0</v>
      </c>
      <c r="BL170" s="16" t="s">
        <v>225</v>
      </c>
      <c r="BM170" s="218" t="s">
        <v>341</v>
      </c>
    </row>
    <row r="171" spans="1:65" s="13" customFormat="1" ht="11.25">
      <c r="B171" s="224"/>
      <c r="C171" s="225"/>
      <c r="D171" s="220" t="s">
        <v>244</v>
      </c>
      <c r="E171" s="226" t="s">
        <v>1</v>
      </c>
      <c r="F171" s="227" t="s">
        <v>278</v>
      </c>
      <c r="G171" s="225"/>
      <c r="H171" s="228">
        <v>2</v>
      </c>
      <c r="I171" s="229"/>
      <c r="J171" s="229"/>
      <c r="K171" s="225"/>
      <c r="L171" s="225"/>
      <c r="M171" s="230"/>
      <c r="N171" s="231"/>
      <c r="O171" s="232"/>
      <c r="P171" s="232"/>
      <c r="Q171" s="232"/>
      <c r="R171" s="232"/>
      <c r="S171" s="232"/>
      <c r="T171" s="232"/>
      <c r="U171" s="232"/>
      <c r="V171" s="232"/>
      <c r="W171" s="232"/>
      <c r="X171" s="233"/>
      <c r="AT171" s="234" t="s">
        <v>244</v>
      </c>
      <c r="AU171" s="234" t="s">
        <v>88</v>
      </c>
      <c r="AV171" s="13" t="s">
        <v>90</v>
      </c>
      <c r="AW171" s="13" t="s">
        <v>5</v>
      </c>
      <c r="AX171" s="13" t="s">
        <v>80</v>
      </c>
      <c r="AY171" s="234" t="s">
        <v>135</v>
      </c>
    </row>
    <row r="172" spans="1:65" s="13" customFormat="1" ht="11.25">
      <c r="B172" s="224"/>
      <c r="C172" s="225"/>
      <c r="D172" s="220" t="s">
        <v>244</v>
      </c>
      <c r="E172" s="226" t="s">
        <v>1</v>
      </c>
      <c r="F172" s="227" t="s">
        <v>279</v>
      </c>
      <c r="G172" s="225"/>
      <c r="H172" s="228">
        <v>2</v>
      </c>
      <c r="I172" s="229"/>
      <c r="J172" s="229"/>
      <c r="K172" s="225"/>
      <c r="L172" s="225"/>
      <c r="M172" s="230"/>
      <c r="N172" s="231"/>
      <c r="O172" s="232"/>
      <c r="P172" s="232"/>
      <c r="Q172" s="232"/>
      <c r="R172" s="232"/>
      <c r="S172" s="232"/>
      <c r="T172" s="232"/>
      <c r="U172" s="232"/>
      <c r="V172" s="232"/>
      <c r="W172" s="232"/>
      <c r="X172" s="233"/>
      <c r="AT172" s="234" t="s">
        <v>244</v>
      </c>
      <c r="AU172" s="234" t="s">
        <v>88</v>
      </c>
      <c r="AV172" s="13" t="s">
        <v>90</v>
      </c>
      <c r="AW172" s="13" t="s">
        <v>5</v>
      </c>
      <c r="AX172" s="13" t="s">
        <v>80</v>
      </c>
      <c r="AY172" s="234" t="s">
        <v>135</v>
      </c>
    </row>
    <row r="173" spans="1:65" s="13" customFormat="1" ht="11.25">
      <c r="B173" s="224"/>
      <c r="C173" s="225"/>
      <c r="D173" s="220" t="s">
        <v>244</v>
      </c>
      <c r="E173" s="226" t="s">
        <v>1</v>
      </c>
      <c r="F173" s="227" t="s">
        <v>280</v>
      </c>
      <c r="G173" s="225"/>
      <c r="H173" s="228">
        <v>1</v>
      </c>
      <c r="I173" s="229"/>
      <c r="J173" s="229"/>
      <c r="K173" s="225"/>
      <c r="L173" s="225"/>
      <c r="M173" s="230"/>
      <c r="N173" s="231"/>
      <c r="O173" s="232"/>
      <c r="P173" s="232"/>
      <c r="Q173" s="232"/>
      <c r="R173" s="232"/>
      <c r="S173" s="232"/>
      <c r="T173" s="232"/>
      <c r="U173" s="232"/>
      <c r="V173" s="232"/>
      <c r="W173" s="232"/>
      <c r="X173" s="233"/>
      <c r="AT173" s="234" t="s">
        <v>244</v>
      </c>
      <c r="AU173" s="234" t="s">
        <v>88</v>
      </c>
      <c r="AV173" s="13" t="s">
        <v>90</v>
      </c>
      <c r="AW173" s="13" t="s">
        <v>5</v>
      </c>
      <c r="AX173" s="13" t="s">
        <v>80</v>
      </c>
      <c r="AY173" s="234" t="s">
        <v>135</v>
      </c>
    </row>
    <row r="174" spans="1:65" s="14" customFormat="1" ht="11.25">
      <c r="B174" s="235"/>
      <c r="C174" s="236"/>
      <c r="D174" s="220" t="s">
        <v>244</v>
      </c>
      <c r="E174" s="237" t="s">
        <v>1</v>
      </c>
      <c r="F174" s="238" t="s">
        <v>247</v>
      </c>
      <c r="G174" s="236"/>
      <c r="H174" s="239">
        <v>5</v>
      </c>
      <c r="I174" s="240"/>
      <c r="J174" s="240"/>
      <c r="K174" s="236"/>
      <c r="L174" s="236"/>
      <c r="M174" s="241"/>
      <c r="N174" s="242"/>
      <c r="O174" s="243"/>
      <c r="P174" s="243"/>
      <c r="Q174" s="243"/>
      <c r="R174" s="243"/>
      <c r="S174" s="243"/>
      <c r="T174" s="243"/>
      <c r="U174" s="243"/>
      <c r="V174" s="243"/>
      <c r="W174" s="243"/>
      <c r="X174" s="244"/>
      <c r="AT174" s="245" t="s">
        <v>244</v>
      </c>
      <c r="AU174" s="245" t="s">
        <v>88</v>
      </c>
      <c r="AV174" s="14" t="s">
        <v>143</v>
      </c>
      <c r="AW174" s="14" t="s">
        <v>5</v>
      </c>
      <c r="AX174" s="14" t="s">
        <v>88</v>
      </c>
      <c r="AY174" s="245" t="s">
        <v>135</v>
      </c>
    </row>
    <row r="175" spans="1:65" s="2" customFormat="1" ht="21.75" customHeight="1">
      <c r="A175" s="32"/>
      <c r="B175" s="33"/>
      <c r="C175" s="206" t="s">
        <v>256</v>
      </c>
      <c r="D175" s="206" t="s">
        <v>138</v>
      </c>
      <c r="E175" s="207" t="s">
        <v>282</v>
      </c>
      <c r="F175" s="208" t="s">
        <v>283</v>
      </c>
      <c r="G175" s="209" t="s">
        <v>154</v>
      </c>
      <c r="H175" s="210">
        <v>2</v>
      </c>
      <c r="I175" s="211"/>
      <c r="J175" s="211"/>
      <c r="K175" s="212">
        <f>ROUND(P175*H175,2)</f>
        <v>0</v>
      </c>
      <c r="L175" s="208" t="s">
        <v>142</v>
      </c>
      <c r="M175" s="37"/>
      <c r="N175" s="213" t="s">
        <v>1</v>
      </c>
      <c r="O175" s="214" t="s">
        <v>43</v>
      </c>
      <c r="P175" s="215">
        <f>I175+J175</f>
        <v>0</v>
      </c>
      <c r="Q175" s="215">
        <f>ROUND(I175*H175,2)</f>
        <v>0</v>
      </c>
      <c r="R175" s="215">
        <f>ROUND(J175*H175,2)</f>
        <v>0</v>
      </c>
      <c r="S175" s="68"/>
      <c r="T175" s="216">
        <f>S175*H175</f>
        <v>0</v>
      </c>
      <c r="U175" s="216">
        <v>0</v>
      </c>
      <c r="V175" s="216">
        <f>U175*H175</f>
        <v>0</v>
      </c>
      <c r="W175" s="216">
        <v>0</v>
      </c>
      <c r="X175" s="217">
        <f>W175*H175</f>
        <v>0</v>
      </c>
      <c r="Y175" s="32"/>
      <c r="Z175" s="32"/>
      <c r="AA175" s="32"/>
      <c r="AB175" s="32"/>
      <c r="AC175" s="32"/>
      <c r="AD175" s="32"/>
      <c r="AE175" s="32"/>
      <c r="AR175" s="218" t="s">
        <v>225</v>
      </c>
      <c r="AT175" s="218" t="s">
        <v>138</v>
      </c>
      <c r="AU175" s="218" t="s">
        <v>88</v>
      </c>
      <c r="AY175" s="16" t="s">
        <v>135</v>
      </c>
      <c r="BE175" s="219">
        <f>IF(O175="základní",K175,0)</f>
        <v>0</v>
      </c>
      <c r="BF175" s="219">
        <f>IF(O175="snížená",K175,0)</f>
        <v>0</v>
      </c>
      <c r="BG175" s="219">
        <f>IF(O175="zákl. přenesená",K175,0)</f>
        <v>0</v>
      </c>
      <c r="BH175" s="219">
        <f>IF(O175="sníž. přenesená",K175,0)</f>
        <v>0</v>
      </c>
      <c r="BI175" s="219">
        <f>IF(O175="nulová",K175,0)</f>
        <v>0</v>
      </c>
      <c r="BJ175" s="16" t="s">
        <v>88</v>
      </c>
      <c r="BK175" s="219">
        <f>ROUND(P175*H175,2)</f>
        <v>0</v>
      </c>
      <c r="BL175" s="16" t="s">
        <v>225</v>
      </c>
      <c r="BM175" s="218" t="s">
        <v>342</v>
      </c>
    </row>
    <row r="176" spans="1:65" s="13" customFormat="1" ht="11.25">
      <c r="B176" s="224"/>
      <c r="C176" s="225"/>
      <c r="D176" s="220" t="s">
        <v>244</v>
      </c>
      <c r="E176" s="226" t="s">
        <v>1</v>
      </c>
      <c r="F176" s="227" t="s">
        <v>285</v>
      </c>
      <c r="G176" s="225"/>
      <c r="H176" s="228">
        <v>1</v>
      </c>
      <c r="I176" s="229"/>
      <c r="J176" s="229"/>
      <c r="K176" s="225"/>
      <c r="L176" s="225"/>
      <c r="M176" s="230"/>
      <c r="N176" s="231"/>
      <c r="O176" s="232"/>
      <c r="P176" s="232"/>
      <c r="Q176" s="232"/>
      <c r="R176" s="232"/>
      <c r="S176" s="232"/>
      <c r="T176" s="232"/>
      <c r="U176" s="232"/>
      <c r="V176" s="232"/>
      <c r="W176" s="232"/>
      <c r="X176" s="233"/>
      <c r="AT176" s="234" t="s">
        <v>244</v>
      </c>
      <c r="AU176" s="234" t="s">
        <v>88</v>
      </c>
      <c r="AV176" s="13" t="s">
        <v>90</v>
      </c>
      <c r="AW176" s="13" t="s">
        <v>5</v>
      </c>
      <c r="AX176" s="13" t="s">
        <v>80</v>
      </c>
      <c r="AY176" s="234" t="s">
        <v>135</v>
      </c>
    </row>
    <row r="177" spans="1:65" s="13" customFormat="1" ht="11.25">
      <c r="B177" s="224"/>
      <c r="C177" s="225"/>
      <c r="D177" s="220" t="s">
        <v>244</v>
      </c>
      <c r="E177" s="226" t="s">
        <v>1</v>
      </c>
      <c r="F177" s="227" t="s">
        <v>286</v>
      </c>
      <c r="G177" s="225"/>
      <c r="H177" s="228">
        <v>1</v>
      </c>
      <c r="I177" s="229"/>
      <c r="J177" s="229"/>
      <c r="K177" s="225"/>
      <c r="L177" s="225"/>
      <c r="M177" s="230"/>
      <c r="N177" s="231"/>
      <c r="O177" s="232"/>
      <c r="P177" s="232"/>
      <c r="Q177" s="232"/>
      <c r="R177" s="232"/>
      <c r="S177" s="232"/>
      <c r="T177" s="232"/>
      <c r="U177" s="232"/>
      <c r="V177" s="232"/>
      <c r="W177" s="232"/>
      <c r="X177" s="233"/>
      <c r="AT177" s="234" t="s">
        <v>244</v>
      </c>
      <c r="AU177" s="234" t="s">
        <v>88</v>
      </c>
      <c r="AV177" s="13" t="s">
        <v>90</v>
      </c>
      <c r="AW177" s="13" t="s">
        <v>5</v>
      </c>
      <c r="AX177" s="13" t="s">
        <v>80</v>
      </c>
      <c r="AY177" s="234" t="s">
        <v>135</v>
      </c>
    </row>
    <row r="178" spans="1:65" s="14" customFormat="1" ht="11.25">
      <c r="B178" s="235"/>
      <c r="C178" s="236"/>
      <c r="D178" s="220" t="s">
        <v>244</v>
      </c>
      <c r="E178" s="237" t="s">
        <v>1</v>
      </c>
      <c r="F178" s="238" t="s">
        <v>247</v>
      </c>
      <c r="G178" s="236"/>
      <c r="H178" s="239">
        <v>2</v>
      </c>
      <c r="I178" s="240"/>
      <c r="J178" s="240"/>
      <c r="K178" s="236"/>
      <c r="L178" s="236"/>
      <c r="M178" s="241"/>
      <c r="N178" s="242"/>
      <c r="O178" s="243"/>
      <c r="P178" s="243"/>
      <c r="Q178" s="243"/>
      <c r="R178" s="243"/>
      <c r="S178" s="243"/>
      <c r="T178" s="243"/>
      <c r="U178" s="243"/>
      <c r="V178" s="243"/>
      <c r="W178" s="243"/>
      <c r="X178" s="244"/>
      <c r="AT178" s="245" t="s">
        <v>244</v>
      </c>
      <c r="AU178" s="245" t="s">
        <v>88</v>
      </c>
      <c r="AV178" s="14" t="s">
        <v>143</v>
      </c>
      <c r="AW178" s="14" t="s">
        <v>5</v>
      </c>
      <c r="AX178" s="14" t="s">
        <v>88</v>
      </c>
      <c r="AY178" s="245" t="s">
        <v>135</v>
      </c>
    </row>
    <row r="179" spans="1:65" s="2" customFormat="1" ht="21.75" customHeight="1">
      <c r="A179" s="32"/>
      <c r="B179" s="33"/>
      <c r="C179" s="206" t="s">
        <v>261</v>
      </c>
      <c r="D179" s="206" t="s">
        <v>138</v>
      </c>
      <c r="E179" s="207" t="s">
        <v>288</v>
      </c>
      <c r="F179" s="208" t="s">
        <v>289</v>
      </c>
      <c r="G179" s="209" t="s">
        <v>241</v>
      </c>
      <c r="H179" s="210">
        <v>0.45800000000000002</v>
      </c>
      <c r="I179" s="211"/>
      <c r="J179" s="211"/>
      <c r="K179" s="212">
        <f>ROUND(P179*H179,2)</f>
        <v>0</v>
      </c>
      <c r="L179" s="208" t="s">
        <v>142</v>
      </c>
      <c r="M179" s="37"/>
      <c r="N179" s="213" t="s">
        <v>1</v>
      </c>
      <c r="O179" s="214" t="s">
        <v>43</v>
      </c>
      <c r="P179" s="215">
        <f>I179+J179</f>
        <v>0</v>
      </c>
      <c r="Q179" s="215">
        <f>ROUND(I179*H179,2)</f>
        <v>0</v>
      </c>
      <c r="R179" s="215">
        <f>ROUND(J179*H179,2)</f>
        <v>0</v>
      </c>
      <c r="S179" s="68"/>
      <c r="T179" s="216">
        <f>S179*H179</f>
        <v>0</v>
      </c>
      <c r="U179" s="216">
        <v>0</v>
      </c>
      <c r="V179" s="216">
        <f>U179*H179</f>
        <v>0</v>
      </c>
      <c r="W179" s="216">
        <v>0</v>
      </c>
      <c r="X179" s="217">
        <f>W179*H179</f>
        <v>0</v>
      </c>
      <c r="Y179" s="32"/>
      <c r="Z179" s="32"/>
      <c r="AA179" s="32"/>
      <c r="AB179" s="32"/>
      <c r="AC179" s="32"/>
      <c r="AD179" s="32"/>
      <c r="AE179" s="32"/>
      <c r="AR179" s="218" t="s">
        <v>225</v>
      </c>
      <c r="AT179" s="218" t="s">
        <v>138</v>
      </c>
      <c r="AU179" s="218" t="s">
        <v>88</v>
      </c>
      <c r="AY179" s="16" t="s">
        <v>135</v>
      </c>
      <c r="BE179" s="219">
        <f>IF(O179="základní",K179,0)</f>
        <v>0</v>
      </c>
      <c r="BF179" s="219">
        <f>IF(O179="snížená",K179,0)</f>
        <v>0</v>
      </c>
      <c r="BG179" s="219">
        <f>IF(O179="zákl. přenesená",K179,0)</f>
        <v>0</v>
      </c>
      <c r="BH179" s="219">
        <f>IF(O179="sníž. přenesená",K179,0)</f>
        <v>0</v>
      </c>
      <c r="BI179" s="219">
        <f>IF(O179="nulová",K179,0)</f>
        <v>0</v>
      </c>
      <c r="BJ179" s="16" t="s">
        <v>88</v>
      </c>
      <c r="BK179" s="219">
        <f>ROUND(P179*H179,2)</f>
        <v>0</v>
      </c>
      <c r="BL179" s="16" t="s">
        <v>225</v>
      </c>
      <c r="BM179" s="218" t="s">
        <v>343</v>
      </c>
    </row>
    <row r="180" spans="1:65" s="13" customFormat="1" ht="11.25">
      <c r="B180" s="224"/>
      <c r="C180" s="225"/>
      <c r="D180" s="220" t="s">
        <v>244</v>
      </c>
      <c r="E180" s="226" t="s">
        <v>1</v>
      </c>
      <c r="F180" s="227" t="s">
        <v>333</v>
      </c>
      <c r="G180" s="225"/>
      <c r="H180" s="228">
        <v>0.45800000000000002</v>
      </c>
      <c r="I180" s="229"/>
      <c r="J180" s="229"/>
      <c r="K180" s="225"/>
      <c r="L180" s="225"/>
      <c r="M180" s="230"/>
      <c r="N180" s="231"/>
      <c r="O180" s="232"/>
      <c r="P180" s="232"/>
      <c r="Q180" s="232"/>
      <c r="R180" s="232"/>
      <c r="S180" s="232"/>
      <c r="T180" s="232"/>
      <c r="U180" s="232"/>
      <c r="V180" s="232"/>
      <c r="W180" s="232"/>
      <c r="X180" s="233"/>
      <c r="AT180" s="234" t="s">
        <v>244</v>
      </c>
      <c r="AU180" s="234" t="s">
        <v>88</v>
      </c>
      <c r="AV180" s="13" t="s">
        <v>90</v>
      </c>
      <c r="AW180" s="13" t="s">
        <v>5</v>
      </c>
      <c r="AX180" s="13" t="s">
        <v>88</v>
      </c>
      <c r="AY180" s="234" t="s">
        <v>135</v>
      </c>
    </row>
    <row r="181" spans="1:65" s="2" customFormat="1" ht="21.75" customHeight="1">
      <c r="A181" s="32"/>
      <c r="B181" s="33"/>
      <c r="C181" s="246" t="s">
        <v>268</v>
      </c>
      <c r="D181" s="246" t="s">
        <v>292</v>
      </c>
      <c r="E181" s="247" t="s">
        <v>293</v>
      </c>
      <c r="F181" s="248" t="s">
        <v>294</v>
      </c>
      <c r="G181" s="249" t="s">
        <v>241</v>
      </c>
      <c r="H181" s="250">
        <v>170</v>
      </c>
      <c r="I181" s="251"/>
      <c r="J181" s="252"/>
      <c r="K181" s="253">
        <f>ROUND(P181*H181,2)</f>
        <v>0</v>
      </c>
      <c r="L181" s="248" t="s">
        <v>295</v>
      </c>
      <c r="M181" s="254"/>
      <c r="N181" s="255" t="s">
        <v>1</v>
      </c>
      <c r="O181" s="214" t="s">
        <v>43</v>
      </c>
      <c r="P181" s="215">
        <f>I181+J181</f>
        <v>0</v>
      </c>
      <c r="Q181" s="215">
        <f>ROUND(I181*H181,2)</f>
        <v>0</v>
      </c>
      <c r="R181" s="215">
        <f>ROUND(J181*H181,2)</f>
        <v>0</v>
      </c>
      <c r="S181" s="68"/>
      <c r="T181" s="216">
        <f>S181*H181</f>
        <v>0</v>
      </c>
      <c r="U181" s="216">
        <v>0</v>
      </c>
      <c r="V181" s="216">
        <f>U181*H181</f>
        <v>0</v>
      </c>
      <c r="W181" s="216">
        <v>0</v>
      </c>
      <c r="X181" s="217">
        <f>W181*H181</f>
        <v>0</v>
      </c>
      <c r="Y181" s="32"/>
      <c r="Z181" s="32"/>
      <c r="AA181" s="32"/>
      <c r="AB181" s="32"/>
      <c r="AC181" s="32"/>
      <c r="AD181" s="32"/>
      <c r="AE181" s="32"/>
      <c r="AR181" s="218" t="s">
        <v>173</v>
      </c>
      <c r="AT181" s="218" t="s">
        <v>292</v>
      </c>
      <c r="AU181" s="218" t="s">
        <v>88</v>
      </c>
      <c r="AY181" s="16" t="s">
        <v>135</v>
      </c>
      <c r="BE181" s="219">
        <f>IF(O181="základní",K181,0)</f>
        <v>0</v>
      </c>
      <c r="BF181" s="219">
        <f>IF(O181="snížená",K181,0)</f>
        <v>0</v>
      </c>
      <c r="BG181" s="219">
        <f>IF(O181="zákl. přenesená",K181,0)</f>
        <v>0</v>
      </c>
      <c r="BH181" s="219">
        <f>IF(O181="sníž. přenesená",K181,0)</f>
        <v>0</v>
      </c>
      <c r="BI181" s="219">
        <f>IF(O181="nulová",K181,0)</f>
        <v>0</v>
      </c>
      <c r="BJ181" s="16" t="s">
        <v>88</v>
      </c>
      <c r="BK181" s="219">
        <f>ROUND(P181*H181,2)</f>
        <v>0</v>
      </c>
      <c r="BL181" s="16" t="s">
        <v>143</v>
      </c>
      <c r="BM181" s="218" t="s">
        <v>344</v>
      </c>
    </row>
    <row r="182" spans="1:65" s="2" customFormat="1" ht="21.75" customHeight="1">
      <c r="A182" s="32"/>
      <c r="B182" s="33"/>
      <c r="C182" s="246" t="s">
        <v>274</v>
      </c>
      <c r="D182" s="246" t="s">
        <v>292</v>
      </c>
      <c r="E182" s="247" t="s">
        <v>298</v>
      </c>
      <c r="F182" s="248" t="s">
        <v>299</v>
      </c>
      <c r="G182" s="249" t="s">
        <v>154</v>
      </c>
      <c r="H182" s="250">
        <v>50</v>
      </c>
      <c r="I182" s="251"/>
      <c r="J182" s="252"/>
      <c r="K182" s="253">
        <f>ROUND(P182*H182,2)</f>
        <v>0</v>
      </c>
      <c r="L182" s="248" t="s">
        <v>142</v>
      </c>
      <c r="M182" s="254"/>
      <c r="N182" s="255" t="s">
        <v>1</v>
      </c>
      <c r="O182" s="214" t="s">
        <v>43</v>
      </c>
      <c r="P182" s="215">
        <f>I182+J182</f>
        <v>0</v>
      </c>
      <c r="Q182" s="215">
        <f>ROUND(I182*H182,2)</f>
        <v>0</v>
      </c>
      <c r="R182" s="215">
        <f>ROUND(J182*H182,2)</f>
        <v>0</v>
      </c>
      <c r="S182" s="68"/>
      <c r="T182" s="216">
        <f>S182*H182</f>
        <v>0</v>
      </c>
      <c r="U182" s="216">
        <v>1.23E-3</v>
      </c>
      <c r="V182" s="216">
        <f>U182*H182</f>
        <v>6.1499999999999999E-2</v>
      </c>
      <c r="W182" s="216">
        <v>0</v>
      </c>
      <c r="X182" s="217">
        <f>W182*H182</f>
        <v>0</v>
      </c>
      <c r="Y182" s="32"/>
      <c r="Z182" s="32"/>
      <c r="AA182" s="32"/>
      <c r="AB182" s="32"/>
      <c r="AC182" s="32"/>
      <c r="AD182" s="32"/>
      <c r="AE182" s="32"/>
      <c r="AR182" s="218" t="s">
        <v>173</v>
      </c>
      <c r="AT182" s="218" t="s">
        <v>292</v>
      </c>
      <c r="AU182" s="218" t="s">
        <v>88</v>
      </c>
      <c r="AY182" s="16" t="s">
        <v>135</v>
      </c>
      <c r="BE182" s="219">
        <f>IF(O182="základní",K182,0)</f>
        <v>0</v>
      </c>
      <c r="BF182" s="219">
        <f>IF(O182="snížená",K182,0)</f>
        <v>0</v>
      </c>
      <c r="BG182" s="219">
        <f>IF(O182="zákl. přenesená",K182,0)</f>
        <v>0</v>
      </c>
      <c r="BH182" s="219">
        <f>IF(O182="sníž. přenesená",K182,0)</f>
        <v>0</v>
      </c>
      <c r="BI182" s="219">
        <f>IF(O182="nulová",K182,0)</f>
        <v>0</v>
      </c>
      <c r="BJ182" s="16" t="s">
        <v>88</v>
      </c>
      <c r="BK182" s="219">
        <f>ROUND(P182*H182,2)</f>
        <v>0</v>
      </c>
      <c r="BL182" s="16" t="s">
        <v>143</v>
      </c>
      <c r="BM182" s="218" t="s">
        <v>345</v>
      </c>
    </row>
    <row r="183" spans="1:65" s="2" customFormat="1" ht="21.75" customHeight="1">
      <c r="A183" s="32"/>
      <c r="B183" s="33"/>
      <c r="C183" s="246" t="s">
        <v>281</v>
      </c>
      <c r="D183" s="246" t="s">
        <v>292</v>
      </c>
      <c r="E183" s="247" t="s">
        <v>302</v>
      </c>
      <c r="F183" s="248" t="s">
        <v>303</v>
      </c>
      <c r="G183" s="249" t="s">
        <v>154</v>
      </c>
      <c r="H183" s="250">
        <v>2</v>
      </c>
      <c r="I183" s="251"/>
      <c r="J183" s="252"/>
      <c r="K183" s="253">
        <f>ROUND(P183*H183,2)</f>
        <v>0</v>
      </c>
      <c r="L183" s="248" t="s">
        <v>142</v>
      </c>
      <c r="M183" s="254"/>
      <c r="N183" s="255" t="s">
        <v>1</v>
      </c>
      <c r="O183" s="214" t="s">
        <v>43</v>
      </c>
      <c r="P183" s="215">
        <f>I183+J183</f>
        <v>0</v>
      </c>
      <c r="Q183" s="215">
        <f>ROUND(I183*H183,2)</f>
        <v>0</v>
      </c>
      <c r="R183" s="215">
        <f>ROUND(J183*H183,2)</f>
        <v>0</v>
      </c>
      <c r="S183" s="68"/>
      <c r="T183" s="216">
        <f>S183*H183</f>
        <v>0</v>
      </c>
      <c r="U183" s="216">
        <v>0.24418999999999999</v>
      </c>
      <c r="V183" s="216">
        <f>U183*H183</f>
        <v>0.48837999999999998</v>
      </c>
      <c r="W183" s="216">
        <v>0</v>
      </c>
      <c r="X183" s="217">
        <f>W183*H183</f>
        <v>0</v>
      </c>
      <c r="Y183" s="32"/>
      <c r="Z183" s="32"/>
      <c r="AA183" s="32"/>
      <c r="AB183" s="32"/>
      <c r="AC183" s="32"/>
      <c r="AD183" s="32"/>
      <c r="AE183" s="32"/>
      <c r="AR183" s="218" t="s">
        <v>173</v>
      </c>
      <c r="AT183" s="218" t="s">
        <v>292</v>
      </c>
      <c r="AU183" s="218" t="s">
        <v>88</v>
      </c>
      <c r="AY183" s="16" t="s">
        <v>135</v>
      </c>
      <c r="BE183" s="219">
        <f>IF(O183="základní",K183,0)</f>
        <v>0</v>
      </c>
      <c r="BF183" s="219">
        <f>IF(O183="snížená",K183,0)</f>
        <v>0</v>
      </c>
      <c r="BG183" s="219">
        <f>IF(O183="zákl. přenesená",K183,0)</f>
        <v>0</v>
      </c>
      <c r="BH183" s="219">
        <f>IF(O183="sníž. přenesená",K183,0)</f>
        <v>0</v>
      </c>
      <c r="BI183" s="219">
        <f>IF(O183="nulová",K183,0)</f>
        <v>0</v>
      </c>
      <c r="BJ183" s="16" t="s">
        <v>88</v>
      </c>
      <c r="BK183" s="219">
        <f>ROUND(P183*H183,2)</f>
        <v>0</v>
      </c>
      <c r="BL183" s="16" t="s">
        <v>143</v>
      </c>
      <c r="BM183" s="218" t="s">
        <v>346</v>
      </c>
    </row>
    <row r="184" spans="1:65" s="2" customFormat="1" ht="21.75" customHeight="1">
      <c r="A184" s="32"/>
      <c r="B184" s="33"/>
      <c r="C184" s="246" t="s">
        <v>287</v>
      </c>
      <c r="D184" s="246" t="s">
        <v>292</v>
      </c>
      <c r="E184" s="247" t="s">
        <v>306</v>
      </c>
      <c r="F184" s="248" t="s">
        <v>307</v>
      </c>
      <c r="G184" s="249" t="s">
        <v>154</v>
      </c>
      <c r="H184" s="250">
        <v>2544</v>
      </c>
      <c r="I184" s="251"/>
      <c r="J184" s="252"/>
      <c r="K184" s="253">
        <f>ROUND(P184*H184,2)</f>
        <v>0</v>
      </c>
      <c r="L184" s="248" t="s">
        <v>142</v>
      </c>
      <c r="M184" s="254"/>
      <c r="N184" s="256" t="s">
        <v>1</v>
      </c>
      <c r="O184" s="257" t="s">
        <v>43</v>
      </c>
      <c r="P184" s="258">
        <f>I184+J184</f>
        <v>0</v>
      </c>
      <c r="Q184" s="258">
        <f>ROUND(I184*H184,2)</f>
        <v>0</v>
      </c>
      <c r="R184" s="258">
        <f>ROUND(J184*H184,2)</f>
        <v>0</v>
      </c>
      <c r="S184" s="259"/>
      <c r="T184" s="260">
        <f>S184*H184</f>
        <v>0</v>
      </c>
      <c r="U184" s="260">
        <v>1.8000000000000001E-4</v>
      </c>
      <c r="V184" s="260">
        <f>U184*H184</f>
        <v>0.45792000000000005</v>
      </c>
      <c r="W184" s="260">
        <v>0</v>
      </c>
      <c r="X184" s="261">
        <f>W184*H184</f>
        <v>0</v>
      </c>
      <c r="Y184" s="32"/>
      <c r="Z184" s="32"/>
      <c r="AA184" s="32"/>
      <c r="AB184" s="32"/>
      <c r="AC184" s="32"/>
      <c r="AD184" s="32"/>
      <c r="AE184" s="32"/>
      <c r="AR184" s="218" t="s">
        <v>173</v>
      </c>
      <c r="AT184" s="218" t="s">
        <v>292</v>
      </c>
      <c r="AU184" s="218" t="s">
        <v>88</v>
      </c>
      <c r="AY184" s="16" t="s">
        <v>135</v>
      </c>
      <c r="BE184" s="219">
        <f>IF(O184="základní",K184,0)</f>
        <v>0</v>
      </c>
      <c r="BF184" s="219">
        <f>IF(O184="snížená",K184,0)</f>
        <v>0</v>
      </c>
      <c r="BG184" s="219">
        <f>IF(O184="zákl. přenesená",K184,0)</f>
        <v>0</v>
      </c>
      <c r="BH184" s="219">
        <f>IF(O184="sníž. přenesená",K184,0)</f>
        <v>0</v>
      </c>
      <c r="BI184" s="219">
        <f>IF(O184="nulová",K184,0)</f>
        <v>0</v>
      </c>
      <c r="BJ184" s="16" t="s">
        <v>88</v>
      </c>
      <c r="BK184" s="219">
        <f>ROUND(P184*H184,2)</f>
        <v>0</v>
      </c>
      <c r="BL184" s="16" t="s">
        <v>143</v>
      </c>
      <c r="BM184" s="218" t="s">
        <v>347</v>
      </c>
    </row>
    <row r="185" spans="1:65" s="2" customFormat="1" ht="6.95" customHeight="1">
      <c r="A185" s="32"/>
      <c r="B185" s="52"/>
      <c r="C185" s="53"/>
      <c r="D185" s="53"/>
      <c r="E185" s="53"/>
      <c r="F185" s="53"/>
      <c r="G185" s="53"/>
      <c r="H185" s="53"/>
      <c r="I185" s="151"/>
      <c r="J185" s="151"/>
      <c r="K185" s="53"/>
      <c r="L185" s="53"/>
      <c r="M185" s="37"/>
      <c r="N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</row>
  </sheetData>
  <sheetProtection algorithmName="SHA-512" hashValue="f7iBtCPe+yLABoYtQiPBCubf3UHloMbcegzTiQO3sb+/jQxc8TiBMeOYCYwd6E+dKjdreZ1JzZ7lX8yAUQdPpA==" saltValue="Lpf9s4bNbGNCf3nEk+Z4+bO9RISQVTz7z9UrSsEier/1dEWiOY2j4I2CuW0CA04uqpqWmMbemPT3iodG6vmspg==" spinCount="100000" sheet="1" objects="1" scenarios="1" formatColumns="0" formatRows="0" autoFilter="0"/>
  <autoFilter ref="C118:L184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T2" s="16" t="s">
        <v>96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90</v>
      </c>
    </row>
    <row r="4" spans="1:46" s="1" customFormat="1" ht="24.95" customHeight="1">
      <c r="B4" s="19"/>
      <c r="D4" s="110" t="s">
        <v>100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05" t="str">
        <f>'Rekapitulace stavby'!K6</f>
        <v>Výměna kolejnic v úseku Český Těšín - Albrechtice u Českého Těšína</v>
      </c>
      <c r="F7" s="306"/>
      <c r="G7" s="306"/>
      <c r="H7" s="306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101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7" t="s">
        <v>348</v>
      </c>
      <c r="F9" s="308"/>
      <c r="G9" s="308"/>
      <c r="H9" s="308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20</v>
      </c>
      <c r="G11" s="32"/>
      <c r="H11" s="32"/>
      <c r="I11" s="115" t="s">
        <v>21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23</v>
      </c>
      <c r="E12" s="32"/>
      <c r="F12" s="114" t="s">
        <v>24</v>
      </c>
      <c r="G12" s="32"/>
      <c r="H12" s="32"/>
      <c r="I12" s="115" t="s">
        <v>25</v>
      </c>
      <c r="J12" s="117" t="str">
        <f>'Rekapitulace stavby'!AN8</f>
        <v>25. 5. 2020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27</v>
      </c>
      <c r="E14" s="32"/>
      <c r="F14" s="32"/>
      <c r="G14" s="32"/>
      <c r="H14" s="32"/>
      <c r="I14" s="115" t="s">
        <v>28</v>
      </c>
      <c r="J14" s="116" t="s">
        <v>29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103</v>
      </c>
      <c r="F15" s="32"/>
      <c r="G15" s="32"/>
      <c r="H15" s="32"/>
      <c r="I15" s="115" t="s">
        <v>31</v>
      </c>
      <c r="J15" s="116" t="s">
        <v>32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33</v>
      </c>
      <c r="E17" s="32"/>
      <c r="F17" s="32"/>
      <c r="G17" s="32"/>
      <c r="H17" s="32"/>
      <c r="I17" s="115" t="s">
        <v>28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9" t="str">
        <f>'Rekapitulace stavby'!E14</f>
        <v>Vyplň údaj</v>
      </c>
      <c r="F18" s="310"/>
      <c r="G18" s="310"/>
      <c r="H18" s="310"/>
      <c r="I18" s="115" t="s">
        <v>31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35</v>
      </c>
      <c r="E20" s="32"/>
      <c r="F20" s="32"/>
      <c r="G20" s="32"/>
      <c r="H20" s="32"/>
      <c r="I20" s="115" t="s">
        <v>28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31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36</v>
      </c>
      <c r="E23" s="32"/>
      <c r="F23" s="32"/>
      <c r="G23" s="32"/>
      <c r="H23" s="32"/>
      <c r="I23" s="115" t="s">
        <v>28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31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37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104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105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38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40</v>
      </c>
      <c r="G34" s="32"/>
      <c r="H34" s="32"/>
      <c r="I34" s="128" t="s">
        <v>39</v>
      </c>
      <c r="J34" s="113"/>
      <c r="K34" s="127" t="s">
        <v>41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42</v>
      </c>
      <c r="E35" s="112" t="s">
        <v>43</v>
      </c>
      <c r="F35" s="124">
        <f>ROUND((SUM(BE119:BE192)),  2)</f>
        <v>0</v>
      </c>
      <c r="G35" s="32"/>
      <c r="H35" s="32"/>
      <c r="I35" s="130">
        <v>0.21</v>
      </c>
      <c r="J35" s="113"/>
      <c r="K35" s="124">
        <f>ROUND(((SUM(BE119:BE192))*I35),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44</v>
      </c>
      <c r="F36" s="124">
        <f>ROUND((SUM(BF119:BF192)),  2)</f>
        <v>0</v>
      </c>
      <c r="G36" s="32"/>
      <c r="H36" s="32"/>
      <c r="I36" s="130">
        <v>0.15</v>
      </c>
      <c r="J36" s="113"/>
      <c r="K36" s="124">
        <f>ROUND(((SUM(BF119:BF192))*I36),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45</v>
      </c>
      <c r="F37" s="124">
        <f>ROUND((SUM(BG119:BG192)),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46</v>
      </c>
      <c r="F38" s="124">
        <f>ROUND((SUM(BH119:BH192)),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47</v>
      </c>
      <c r="F39" s="124">
        <f>ROUND((SUM(BI119:BI192)),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48</v>
      </c>
      <c r="E41" s="133"/>
      <c r="F41" s="133"/>
      <c r="G41" s="134" t="s">
        <v>49</v>
      </c>
      <c r="H41" s="135" t="s">
        <v>50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51</v>
      </c>
      <c r="E50" s="140"/>
      <c r="F50" s="140"/>
      <c r="G50" s="139" t="s">
        <v>52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53</v>
      </c>
      <c r="E61" s="143"/>
      <c r="F61" s="144" t="s">
        <v>54</v>
      </c>
      <c r="G61" s="142" t="s">
        <v>53</v>
      </c>
      <c r="H61" s="143"/>
      <c r="I61" s="145"/>
      <c r="J61" s="146" t="s">
        <v>54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55</v>
      </c>
      <c r="E65" s="147"/>
      <c r="F65" s="147"/>
      <c r="G65" s="139" t="s">
        <v>56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53</v>
      </c>
      <c r="E76" s="143"/>
      <c r="F76" s="144" t="s">
        <v>54</v>
      </c>
      <c r="G76" s="142" t="s">
        <v>53</v>
      </c>
      <c r="H76" s="143"/>
      <c r="I76" s="145"/>
      <c r="J76" s="146" t="s">
        <v>54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106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2" t="str">
        <f>E7</f>
        <v>Výměna kolejnic v úseku Český Těšín - Albrechtice u Českého Těšína</v>
      </c>
      <c r="F85" s="313"/>
      <c r="G85" s="313"/>
      <c r="H85" s="313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101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64" t="str">
        <f>E9</f>
        <v>SO03 - Výměna kolejnic v úseku Albrechtice u Českého Těšína - Havířov 2.TK</v>
      </c>
      <c r="F87" s="314"/>
      <c r="G87" s="314"/>
      <c r="H87" s="314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23</v>
      </c>
      <c r="D89" s="34"/>
      <c r="E89" s="34"/>
      <c r="F89" s="26" t="str">
        <f>F12</f>
        <v xml:space="preserve"> </v>
      </c>
      <c r="G89" s="34"/>
      <c r="H89" s="34"/>
      <c r="I89" s="115" t="s">
        <v>25</v>
      </c>
      <c r="J89" s="117" t="str">
        <f>IF(J12="","",J12)</f>
        <v>25. 5. 2020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27</v>
      </c>
      <c r="D91" s="34"/>
      <c r="E91" s="34"/>
      <c r="F91" s="26" t="str">
        <f>E15</f>
        <v>Správa železnic s. o.OŘ Ostrava,ST Ostrava</v>
      </c>
      <c r="G91" s="34"/>
      <c r="H91" s="34"/>
      <c r="I91" s="115" t="s">
        <v>35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33</v>
      </c>
      <c r="D92" s="34"/>
      <c r="E92" s="34"/>
      <c r="F92" s="26" t="str">
        <f>IF(E18="","",E18)</f>
        <v>Vyplň údaj</v>
      </c>
      <c r="G92" s="34"/>
      <c r="H92" s="34"/>
      <c r="I92" s="115" t="s">
        <v>36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107</v>
      </c>
      <c r="D94" s="157"/>
      <c r="E94" s="157"/>
      <c r="F94" s="157"/>
      <c r="G94" s="157"/>
      <c r="H94" s="157"/>
      <c r="I94" s="158" t="s">
        <v>108</v>
      </c>
      <c r="J94" s="158" t="s">
        <v>109</v>
      </c>
      <c r="K94" s="159" t="s">
        <v>110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111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112</v>
      </c>
    </row>
    <row r="97" spans="1:31" s="9" customFormat="1" ht="24.95" customHeight="1">
      <c r="B97" s="162"/>
      <c r="C97" s="163"/>
      <c r="D97" s="164" t="s">
        <v>113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114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115</v>
      </c>
      <c r="E99" s="165"/>
      <c r="F99" s="165"/>
      <c r="G99" s="165"/>
      <c r="H99" s="165"/>
      <c r="I99" s="166">
        <f>Q148</f>
        <v>0</v>
      </c>
      <c r="J99" s="166">
        <f>R148</f>
        <v>0</v>
      </c>
      <c r="K99" s="167">
        <f>K148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116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312" t="str">
        <f>E7</f>
        <v>Výměna kolejnic v úseku Český Těšín - Albrechtice u Českého Těšína</v>
      </c>
      <c r="F109" s="313"/>
      <c r="G109" s="313"/>
      <c r="H109" s="313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101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64" t="str">
        <f>E9</f>
        <v>SO03 - Výměna kolejnic v úseku Albrechtice u Českého Těšína - Havířov 2.TK</v>
      </c>
      <c r="F111" s="314"/>
      <c r="G111" s="314"/>
      <c r="H111" s="314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23</v>
      </c>
      <c r="D113" s="34"/>
      <c r="E113" s="34"/>
      <c r="F113" s="26" t="str">
        <f>F12</f>
        <v xml:space="preserve"> </v>
      </c>
      <c r="G113" s="34"/>
      <c r="H113" s="34"/>
      <c r="I113" s="115" t="s">
        <v>25</v>
      </c>
      <c r="J113" s="117" t="str">
        <f>IF(J12="","",J12)</f>
        <v>25. 5. 2020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27</v>
      </c>
      <c r="D115" s="34"/>
      <c r="E115" s="34"/>
      <c r="F115" s="26" t="str">
        <f>E15</f>
        <v>Správa železnic s. o.OŘ Ostrava,ST Ostrava</v>
      </c>
      <c r="G115" s="34"/>
      <c r="H115" s="34"/>
      <c r="I115" s="115" t="s">
        <v>35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33</v>
      </c>
      <c r="D116" s="34"/>
      <c r="E116" s="34"/>
      <c r="F116" s="26" t="str">
        <f>IF(E18="","",E18)</f>
        <v>Vyplň údaj</v>
      </c>
      <c r="G116" s="34"/>
      <c r="H116" s="34"/>
      <c r="I116" s="115" t="s">
        <v>36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117</v>
      </c>
      <c r="D118" s="179" t="s">
        <v>63</v>
      </c>
      <c r="E118" s="179" t="s">
        <v>59</v>
      </c>
      <c r="F118" s="179" t="s">
        <v>60</v>
      </c>
      <c r="G118" s="179" t="s">
        <v>118</v>
      </c>
      <c r="H118" s="179" t="s">
        <v>119</v>
      </c>
      <c r="I118" s="180" t="s">
        <v>120</v>
      </c>
      <c r="J118" s="180" t="s">
        <v>121</v>
      </c>
      <c r="K118" s="179" t="s">
        <v>110</v>
      </c>
      <c r="L118" s="181" t="s">
        <v>122</v>
      </c>
      <c r="M118" s="182"/>
      <c r="N118" s="72" t="s">
        <v>1</v>
      </c>
      <c r="O118" s="73" t="s">
        <v>42</v>
      </c>
      <c r="P118" s="73" t="s">
        <v>123</v>
      </c>
      <c r="Q118" s="73" t="s">
        <v>124</v>
      </c>
      <c r="R118" s="73" t="s">
        <v>125</v>
      </c>
      <c r="S118" s="73" t="s">
        <v>126</v>
      </c>
      <c r="T118" s="73" t="s">
        <v>127</v>
      </c>
      <c r="U118" s="73" t="s">
        <v>128</v>
      </c>
      <c r="V118" s="73" t="s">
        <v>129</v>
      </c>
      <c r="W118" s="73" t="s">
        <v>130</v>
      </c>
      <c r="X118" s="74" t="s">
        <v>131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132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Q120+Q148</f>
        <v>0</v>
      </c>
      <c r="R119" s="185">
        <f>R120+R148</f>
        <v>0</v>
      </c>
      <c r="S119" s="76"/>
      <c r="T119" s="186">
        <f>T120+T148</f>
        <v>0</v>
      </c>
      <c r="U119" s="76"/>
      <c r="V119" s="186">
        <f>V120+V148</f>
        <v>256.90003999999999</v>
      </c>
      <c r="W119" s="76"/>
      <c r="X119" s="187">
        <f>X120+X148</f>
        <v>0</v>
      </c>
      <c r="Y119" s="32"/>
      <c r="Z119" s="32"/>
      <c r="AA119" s="32"/>
      <c r="AB119" s="32"/>
      <c r="AC119" s="32"/>
      <c r="AD119" s="32"/>
      <c r="AE119" s="32"/>
      <c r="AT119" s="16" t="s">
        <v>79</v>
      </c>
      <c r="AU119" s="16" t="s">
        <v>112</v>
      </c>
      <c r="BK119" s="188">
        <f>BK120+BK148</f>
        <v>0</v>
      </c>
    </row>
    <row r="120" spans="1:65" s="12" customFormat="1" ht="25.9" customHeight="1">
      <c r="B120" s="189"/>
      <c r="C120" s="190"/>
      <c r="D120" s="191" t="s">
        <v>79</v>
      </c>
      <c r="E120" s="192" t="s">
        <v>133</v>
      </c>
      <c r="F120" s="192" t="s">
        <v>134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255</v>
      </c>
      <c r="W120" s="197"/>
      <c r="X120" s="200">
        <f>X121</f>
        <v>0</v>
      </c>
      <c r="AR120" s="201" t="s">
        <v>88</v>
      </c>
      <c r="AT120" s="202" t="s">
        <v>79</v>
      </c>
      <c r="AU120" s="202" t="s">
        <v>80</v>
      </c>
      <c r="AY120" s="201" t="s">
        <v>135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79</v>
      </c>
      <c r="E121" s="204" t="s">
        <v>136</v>
      </c>
      <c r="F121" s="204" t="s">
        <v>137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SUM(Q122:Q147)</f>
        <v>0</v>
      </c>
      <c r="R121" s="198">
        <f>SUM(R122:R147)</f>
        <v>0</v>
      </c>
      <c r="S121" s="197"/>
      <c r="T121" s="199">
        <f>SUM(T122:T147)</f>
        <v>0</v>
      </c>
      <c r="U121" s="197"/>
      <c r="V121" s="199">
        <f>SUM(V122:V147)</f>
        <v>255</v>
      </c>
      <c r="W121" s="197"/>
      <c r="X121" s="200">
        <f>SUM(X122:X147)</f>
        <v>0</v>
      </c>
      <c r="AR121" s="201" t="s">
        <v>88</v>
      </c>
      <c r="AT121" s="202" t="s">
        <v>79</v>
      </c>
      <c r="AU121" s="202" t="s">
        <v>88</v>
      </c>
      <c r="AY121" s="201" t="s">
        <v>135</v>
      </c>
      <c r="BK121" s="203">
        <f>SUM(BK122:BK147)</f>
        <v>0</v>
      </c>
    </row>
    <row r="122" spans="1:65" s="2" customFormat="1" ht="21.75" customHeight="1">
      <c r="A122" s="32"/>
      <c r="B122" s="33"/>
      <c r="C122" s="206" t="s">
        <v>88</v>
      </c>
      <c r="D122" s="206" t="s">
        <v>138</v>
      </c>
      <c r="E122" s="207" t="s">
        <v>139</v>
      </c>
      <c r="F122" s="208" t="s">
        <v>140</v>
      </c>
      <c r="G122" s="209" t="s">
        <v>141</v>
      </c>
      <c r="H122" s="210">
        <v>150</v>
      </c>
      <c r="I122" s="211"/>
      <c r="J122" s="211"/>
      <c r="K122" s="212">
        <f>ROUND(P122*H122,2)</f>
        <v>0</v>
      </c>
      <c r="L122" s="208" t="s">
        <v>142</v>
      </c>
      <c r="M122" s="37"/>
      <c r="N122" s="213" t="s">
        <v>1</v>
      </c>
      <c r="O122" s="214" t="s">
        <v>43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1.7</v>
      </c>
      <c r="V122" s="216">
        <f>U122*H122</f>
        <v>255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143</v>
      </c>
      <c r="AT122" s="218" t="s">
        <v>138</v>
      </c>
      <c r="AU122" s="218" t="s">
        <v>90</v>
      </c>
      <c r="AY122" s="16" t="s">
        <v>135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88</v>
      </c>
      <c r="BK122" s="219">
        <f>ROUND(P122*H122,2)</f>
        <v>0</v>
      </c>
      <c r="BL122" s="16" t="s">
        <v>143</v>
      </c>
      <c r="BM122" s="218" t="s">
        <v>349</v>
      </c>
    </row>
    <row r="123" spans="1:65" s="2" customFormat="1" ht="21.75" customHeight="1">
      <c r="A123" s="32"/>
      <c r="B123" s="33"/>
      <c r="C123" s="206" t="s">
        <v>90</v>
      </c>
      <c r="D123" s="206" t="s">
        <v>138</v>
      </c>
      <c r="E123" s="207" t="s">
        <v>145</v>
      </c>
      <c r="F123" s="208" t="s">
        <v>146</v>
      </c>
      <c r="G123" s="209" t="s">
        <v>147</v>
      </c>
      <c r="H123" s="210">
        <v>1.4</v>
      </c>
      <c r="I123" s="211"/>
      <c r="J123" s="211"/>
      <c r="K123" s="212">
        <f>ROUND(P123*H123,2)</f>
        <v>0</v>
      </c>
      <c r="L123" s="208" t="s">
        <v>142</v>
      </c>
      <c r="M123" s="37"/>
      <c r="N123" s="213" t="s">
        <v>1</v>
      </c>
      <c r="O123" s="214" t="s">
        <v>43</v>
      </c>
      <c r="P123" s="215">
        <f>I123+J123</f>
        <v>0</v>
      </c>
      <c r="Q123" s="215">
        <f>ROUND(I123*H123,2)</f>
        <v>0</v>
      </c>
      <c r="R123" s="215">
        <f>ROUND(J123*H123,2)</f>
        <v>0</v>
      </c>
      <c r="S123" s="68"/>
      <c r="T123" s="216">
        <f>S123*H123</f>
        <v>0</v>
      </c>
      <c r="U123" s="216">
        <v>0</v>
      </c>
      <c r="V123" s="216">
        <f>U123*H123</f>
        <v>0</v>
      </c>
      <c r="W123" s="216">
        <v>0</v>
      </c>
      <c r="X123" s="217">
        <f>W123*H123</f>
        <v>0</v>
      </c>
      <c r="Y123" s="32"/>
      <c r="Z123" s="32"/>
      <c r="AA123" s="32"/>
      <c r="AB123" s="32"/>
      <c r="AC123" s="32"/>
      <c r="AD123" s="32"/>
      <c r="AE123" s="32"/>
      <c r="AR123" s="218" t="s">
        <v>143</v>
      </c>
      <c r="AT123" s="218" t="s">
        <v>138</v>
      </c>
      <c r="AU123" s="218" t="s">
        <v>90</v>
      </c>
      <c r="AY123" s="16" t="s">
        <v>135</v>
      </c>
      <c r="BE123" s="219">
        <f>IF(O123="základní",K123,0)</f>
        <v>0</v>
      </c>
      <c r="BF123" s="219">
        <f>IF(O123="snížená",K123,0)</f>
        <v>0</v>
      </c>
      <c r="BG123" s="219">
        <f>IF(O123="zákl. přenesená",K123,0)</f>
        <v>0</v>
      </c>
      <c r="BH123" s="219">
        <f>IF(O123="sníž. přenesená",K123,0)</f>
        <v>0</v>
      </c>
      <c r="BI123" s="219">
        <f>IF(O123="nulová",K123,0)</f>
        <v>0</v>
      </c>
      <c r="BJ123" s="16" t="s">
        <v>88</v>
      </c>
      <c r="BK123" s="219">
        <f>ROUND(P123*H123,2)</f>
        <v>0</v>
      </c>
      <c r="BL123" s="16" t="s">
        <v>143</v>
      </c>
      <c r="BM123" s="218" t="s">
        <v>350</v>
      </c>
    </row>
    <row r="124" spans="1:65" s="2" customFormat="1" ht="19.5">
      <c r="A124" s="32"/>
      <c r="B124" s="33"/>
      <c r="C124" s="34"/>
      <c r="D124" s="220" t="s">
        <v>149</v>
      </c>
      <c r="E124" s="34"/>
      <c r="F124" s="221" t="s">
        <v>150</v>
      </c>
      <c r="G124" s="34"/>
      <c r="H124" s="34"/>
      <c r="I124" s="113"/>
      <c r="J124" s="113"/>
      <c r="K124" s="34"/>
      <c r="L124" s="34"/>
      <c r="M124" s="37"/>
      <c r="N124" s="222"/>
      <c r="O124" s="223"/>
      <c r="P124" s="68"/>
      <c r="Q124" s="68"/>
      <c r="R124" s="68"/>
      <c r="S124" s="68"/>
      <c r="T124" s="68"/>
      <c r="U124" s="68"/>
      <c r="V124" s="68"/>
      <c r="W124" s="68"/>
      <c r="X124" s="69"/>
      <c r="Y124" s="32"/>
      <c r="Z124" s="32"/>
      <c r="AA124" s="32"/>
      <c r="AB124" s="32"/>
      <c r="AC124" s="32"/>
      <c r="AD124" s="32"/>
      <c r="AE124" s="32"/>
      <c r="AT124" s="16" t="s">
        <v>149</v>
      </c>
      <c r="AU124" s="16" t="s">
        <v>90</v>
      </c>
    </row>
    <row r="125" spans="1:65" s="2" customFormat="1" ht="21.75" customHeight="1">
      <c r="A125" s="32"/>
      <c r="B125" s="33"/>
      <c r="C125" s="206" t="s">
        <v>151</v>
      </c>
      <c r="D125" s="206" t="s">
        <v>138</v>
      </c>
      <c r="E125" s="207" t="s">
        <v>152</v>
      </c>
      <c r="F125" s="208" t="s">
        <v>153</v>
      </c>
      <c r="G125" s="209" t="s">
        <v>154</v>
      </c>
      <c r="H125" s="210">
        <v>2</v>
      </c>
      <c r="I125" s="211"/>
      <c r="J125" s="211"/>
      <c r="K125" s="212">
        <f>ROUND(P125*H125,2)</f>
        <v>0</v>
      </c>
      <c r="L125" s="208" t="s">
        <v>142</v>
      </c>
      <c r="M125" s="37"/>
      <c r="N125" s="213" t="s">
        <v>1</v>
      </c>
      <c r="O125" s="214" t="s">
        <v>43</v>
      </c>
      <c r="P125" s="215">
        <f>I125+J125</f>
        <v>0</v>
      </c>
      <c r="Q125" s="215">
        <f>ROUND(I125*H125,2)</f>
        <v>0</v>
      </c>
      <c r="R125" s="215">
        <f>ROUND(J125*H125,2)</f>
        <v>0</v>
      </c>
      <c r="S125" s="68"/>
      <c r="T125" s="216">
        <f>S125*H125</f>
        <v>0</v>
      </c>
      <c r="U125" s="216">
        <v>0</v>
      </c>
      <c r="V125" s="216">
        <f>U125*H125</f>
        <v>0</v>
      </c>
      <c r="W125" s="216">
        <v>0</v>
      </c>
      <c r="X125" s="217">
        <f>W125*H125</f>
        <v>0</v>
      </c>
      <c r="Y125" s="32"/>
      <c r="Z125" s="32"/>
      <c r="AA125" s="32"/>
      <c r="AB125" s="32"/>
      <c r="AC125" s="32"/>
      <c r="AD125" s="32"/>
      <c r="AE125" s="32"/>
      <c r="AR125" s="218" t="s">
        <v>143</v>
      </c>
      <c r="AT125" s="218" t="s">
        <v>138</v>
      </c>
      <c r="AU125" s="218" t="s">
        <v>90</v>
      </c>
      <c r="AY125" s="16" t="s">
        <v>135</v>
      </c>
      <c r="BE125" s="219">
        <f>IF(O125="základní",K125,0)</f>
        <v>0</v>
      </c>
      <c r="BF125" s="219">
        <f>IF(O125="snížená",K125,0)</f>
        <v>0</v>
      </c>
      <c r="BG125" s="219">
        <f>IF(O125="zákl. přenesená",K125,0)</f>
        <v>0</v>
      </c>
      <c r="BH125" s="219">
        <f>IF(O125="sníž. přenesená",K125,0)</f>
        <v>0</v>
      </c>
      <c r="BI125" s="219">
        <f>IF(O125="nulová",K125,0)</f>
        <v>0</v>
      </c>
      <c r="BJ125" s="16" t="s">
        <v>88</v>
      </c>
      <c r="BK125" s="219">
        <f>ROUND(P125*H125,2)</f>
        <v>0</v>
      </c>
      <c r="BL125" s="16" t="s">
        <v>143</v>
      </c>
      <c r="BM125" s="218" t="s">
        <v>351</v>
      </c>
    </row>
    <row r="126" spans="1:65" s="2" customFormat="1" ht="19.5">
      <c r="A126" s="32"/>
      <c r="B126" s="33"/>
      <c r="C126" s="34"/>
      <c r="D126" s="220" t="s">
        <v>149</v>
      </c>
      <c r="E126" s="34"/>
      <c r="F126" s="221" t="s">
        <v>156</v>
      </c>
      <c r="G126" s="34"/>
      <c r="H126" s="34"/>
      <c r="I126" s="113"/>
      <c r="J126" s="113"/>
      <c r="K126" s="34"/>
      <c r="L126" s="34"/>
      <c r="M126" s="37"/>
      <c r="N126" s="222"/>
      <c r="O126" s="223"/>
      <c r="P126" s="68"/>
      <c r="Q126" s="68"/>
      <c r="R126" s="68"/>
      <c r="S126" s="68"/>
      <c r="T126" s="68"/>
      <c r="U126" s="68"/>
      <c r="V126" s="68"/>
      <c r="W126" s="68"/>
      <c r="X126" s="69"/>
      <c r="Y126" s="32"/>
      <c r="Z126" s="32"/>
      <c r="AA126" s="32"/>
      <c r="AB126" s="32"/>
      <c r="AC126" s="32"/>
      <c r="AD126" s="32"/>
      <c r="AE126" s="32"/>
      <c r="AT126" s="16" t="s">
        <v>149</v>
      </c>
      <c r="AU126" s="16" t="s">
        <v>90</v>
      </c>
    </row>
    <row r="127" spans="1:65" s="2" customFormat="1" ht="21.75" customHeight="1">
      <c r="A127" s="32"/>
      <c r="B127" s="33"/>
      <c r="C127" s="206" t="s">
        <v>143</v>
      </c>
      <c r="D127" s="206" t="s">
        <v>138</v>
      </c>
      <c r="E127" s="207" t="s">
        <v>160</v>
      </c>
      <c r="F127" s="208" t="s">
        <v>161</v>
      </c>
      <c r="G127" s="209" t="s">
        <v>154</v>
      </c>
      <c r="H127" s="210">
        <v>2</v>
      </c>
      <c r="I127" s="211"/>
      <c r="J127" s="211"/>
      <c r="K127" s="212">
        <f>ROUND(P127*H127,2)</f>
        <v>0</v>
      </c>
      <c r="L127" s="208" t="s">
        <v>142</v>
      </c>
      <c r="M127" s="37"/>
      <c r="N127" s="213" t="s">
        <v>1</v>
      </c>
      <c r="O127" s="214" t="s">
        <v>43</v>
      </c>
      <c r="P127" s="215">
        <f>I127+J127</f>
        <v>0</v>
      </c>
      <c r="Q127" s="215">
        <f>ROUND(I127*H127,2)</f>
        <v>0</v>
      </c>
      <c r="R127" s="215">
        <f>ROUND(J127*H127,2)</f>
        <v>0</v>
      </c>
      <c r="S127" s="68"/>
      <c r="T127" s="216">
        <f>S127*H127</f>
        <v>0</v>
      </c>
      <c r="U127" s="216">
        <v>0</v>
      </c>
      <c r="V127" s="216">
        <f>U127*H127</f>
        <v>0</v>
      </c>
      <c r="W127" s="216">
        <v>0</v>
      </c>
      <c r="X127" s="217">
        <f>W127*H127</f>
        <v>0</v>
      </c>
      <c r="Y127" s="32"/>
      <c r="Z127" s="32"/>
      <c r="AA127" s="32"/>
      <c r="AB127" s="32"/>
      <c r="AC127" s="32"/>
      <c r="AD127" s="32"/>
      <c r="AE127" s="32"/>
      <c r="AR127" s="218" t="s">
        <v>143</v>
      </c>
      <c r="AT127" s="218" t="s">
        <v>138</v>
      </c>
      <c r="AU127" s="218" t="s">
        <v>90</v>
      </c>
      <c r="AY127" s="16" t="s">
        <v>135</v>
      </c>
      <c r="BE127" s="219">
        <f>IF(O127="základní",K127,0)</f>
        <v>0</v>
      </c>
      <c r="BF127" s="219">
        <f>IF(O127="snížená",K127,0)</f>
        <v>0</v>
      </c>
      <c r="BG127" s="219">
        <f>IF(O127="zákl. přenesená",K127,0)</f>
        <v>0</v>
      </c>
      <c r="BH127" s="219">
        <f>IF(O127="sníž. přenesená",K127,0)</f>
        <v>0</v>
      </c>
      <c r="BI127" s="219">
        <f>IF(O127="nulová",K127,0)</f>
        <v>0</v>
      </c>
      <c r="BJ127" s="16" t="s">
        <v>88</v>
      </c>
      <c r="BK127" s="219">
        <f>ROUND(P127*H127,2)</f>
        <v>0</v>
      </c>
      <c r="BL127" s="16" t="s">
        <v>143</v>
      </c>
      <c r="BM127" s="218" t="s">
        <v>352</v>
      </c>
    </row>
    <row r="128" spans="1:65" s="2" customFormat="1" ht="21.75" customHeight="1">
      <c r="A128" s="32"/>
      <c r="B128" s="33"/>
      <c r="C128" s="206" t="s">
        <v>136</v>
      </c>
      <c r="D128" s="206" t="s">
        <v>138</v>
      </c>
      <c r="E128" s="207" t="s">
        <v>164</v>
      </c>
      <c r="F128" s="208" t="s">
        <v>165</v>
      </c>
      <c r="G128" s="209" t="s">
        <v>154</v>
      </c>
      <c r="H128" s="210">
        <v>50</v>
      </c>
      <c r="I128" s="211"/>
      <c r="J128" s="211"/>
      <c r="K128" s="212">
        <f>ROUND(P128*H128,2)</f>
        <v>0</v>
      </c>
      <c r="L128" s="208" t="s">
        <v>142</v>
      </c>
      <c r="M128" s="37"/>
      <c r="N128" s="213" t="s">
        <v>1</v>
      </c>
      <c r="O128" s="214" t="s">
        <v>43</v>
      </c>
      <c r="P128" s="215">
        <f>I128+J128</f>
        <v>0</v>
      </c>
      <c r="Q128" s="215">
        <f>ROUND(I128*H128,2)</f>
        <v>0</v>
      </c>
      <c r="R128" s="215">
        <f>ROUND(J128*H128,2)</f>
        <v>0</v>
      </c>
      <c r="S128" s="68"/>
      <c r="T128" s="216">
        <f>S128*H128</f>
        <v>0</v>
      </c>
      <c r="U128" s="216">
        <v>0</v>
      </c>
      <c r="V128" s="216">
        <f>U128*H128</f>
        <v>0</v>
      </c>
      <c r="W128" s="216">
        <v>0</v>
      </c>
      <c r="X128" s="217">
        <f>W128*H128</f>
        <v>0</v>
      </c>
      <c r="Y128" s="32"/>
      <c r="Z128" s="32"/>
      <c r="AA128" s="32"/>
      <c r="AB128" s="32"/>
      <c r="AC128" s="32"/>
      <c r="AD128" s="32"/>
      <c r="AE128" s="32"/>
      <c r="AR128" s="218" t="s">
        <v>143</v>
      </c>
      <c r="AT128" s="218" t="s">
        <v>138</v>
      </c>
      <c r="AU128" s="218" t="s">
        <v>90</v>
      </c>
      <c r="AY128" s="16" t="s">
        <v>135</v>
      </c>
      <c r="BE128" s="219">
        <f>IF(O128="základní",K128,0)</f>
        <v>0</v>
      </c>
      <c r="BF128" s="219">
        <f>IF(O128="snížená",K128,0)</f>
        <v>0</v>
      </c>
      <c r="BG128" s="219">
        <f>IF(O128="zákl. přenesená",K128,0)</f>
        <v>0</v>
      </c>
      <c r="BH128" s="219">
        <f>IF(O128="sníž. přenesená",K128,0)</f>
        <v>0</v>
      </c>
      <c r="BI128" s="219">
        <f>IF(O128="nulová",K128,0)</f>
        <v>0</v>
      </c>
      <c r="BJ128" s="16" t="s">
        <v>88</v>
      </c>
      <c r="BK128" s="219">
        <f>ROUND(P128*H128,2)</f>
        <v>0</v>
      </c>
      <c r="BL128" s="16" t="s">
        <v>143</v>
      </c>
      <c r="BM128" s="218" t="s">
        <v>353</v>
      </c>
    </row>
    <row r="129" spans="1:65" s="2" customFormat="1" ht="21.75" customHeight="1">
      <c r="A129" s="32"/>
      <c r="B129" s="33"/>
      <c r="C129" s="206" t="s">
        <v>163</v>
      </c>
      <c r="D129" s="206" t="s">
        <v>138</v>
      </c>
      <c r="E129" s="207" t="s">
        <v>168</v>
      </c>
      <c r="F129" s="208" t="s">
        <v>169</v>
      </c>
      <c r="G129" s="209" t="s">
        <v>170</v>
      </c>
      <c r="H129" s="210">
        <v>2416</v>
      </c>
      <c r="I129" s="211"/>
      <c r="J129" s="211"/>
      <c r="K129" s="212">
        <f>ROUND(P129*H129,2)</f>
        <v>0</v>
      </c>
      <c r="L129" s="208" t="s">
        <v>142</v>
      </c>
      <c r="M129" s="37"/>
      <c r="N129" s="213" t="s">
        <v>1</v>
      </c>
      <c r="O129" s="214" t="s">
        <v>43</v>
      </c>
      <c r="P129" s="215">
        <f>I129+J129</f>
        <v>0</v>
      </c>
      <c r="Q129" s="215">
        <f>ROUND(I129*H129,2)</f>
        <v>0</v>
      </c>
      <c r="R129" s="215">
        <f>ROUND(J129*H129,2)</f>
        <v>0</v>
      </c>
      <c r="S129" s="68"/>
      <c r="T129" s="216">
        <f>S129*H129</f>
        <v>0</v>
      </c>
      <c r="U129" s="216">
        <v>0</v>
      </c>
      <c r="V129" s="216">
        <f>U129*H129</f>
        <v>0</v>
      </c>
      <c r="W129" s="216">
        <v>0</v>
      </c>
      <c r="X129" s="217">
        <f>W129*H129</f>
        <v>0</v>
      </c>
      <c r="Y129" s="32"/>
      <c r="Z129" s="32"/>
      <c r="AA129" s="32"/>
      <c r="AB129" s="32"/>
      <c r="AC129" s="32"/>
      <c r="AD129" s="32"/>
      <c r="AE129" s="32"/>
      <c r="AR129" s="218" t="s">
        <v>143</v>
      </c>
      <c r="AT129" s="218" t="s">
        <v>138</v>
      </c>
      <c r="AU129" s="218" t="s">
        <v>90</v>
      </c>
      <c r="AY129" s="16" t="s">
        <v>135</v>
      </c>
      <c r="BE129" s="219">
        <f>IF(O129="základní",K129,0)</f>
        <v>0</v>
      </c>
      <c r="BF129" s="219">
        <f>IF(O129="snížená",K129,0)</f>
        <v>0</v>
      </c>
      <c r="BG129" s="219">
        <f>IF(O129="zákl. přenesená",K129,0)</f>
        <v>0</v>
      </c>
      <c r="BH129" s="219">
        <f>IF(O129="sníž. přenesená",K129,0)</f>
        <v>0</v>
      </c>
      <c r="BI129" s="219">
        <f>IF(O129="nulová",K129,0)</f>
        <v>0</v>
      </c>
      <c r="BJ129" s="16" t="s">
        <v>88</v>
      </c>
      <c r="BK129" s="219">
        <f>ROUND(P129*H129,2)</f>
        <v>0</v>
      </c>
      <c r="BL129" s="16" t="s">
        <v>143</v>
      </c>
      <c r="BM129" s="218" t="s">
        <v>354</v>
      </c>
    </row>
    <row r="130" spans="1:65" s="2" customFormat="1" ht="19.5">
      <c r="A130" s="32"/>
      <c r="B130" s="33"/>
      <c r="C130" s="34"/>
      <c r="D130" s="220" t="s">
        <v>149</v>
      </c>
      <c r="E130" s="34"/>
      <c r="F130" s="221" t="s">
        <v>172</v>
      </c>
      <c r="G130" s="34"/>
      <c r="H130" s="34"/>
      <c r="I130" s="113"/>
      <c r="J130" s="113"/>
      <c r="K130" s="34"/>
      <c r="L130" s="34"/>
      <c r="M130" s="37"/>
      <c r="N130" s="222"/>
      <c r="O130" s="223"/>
      <c r="P130" s="68"/>
      <c r="Q130" s="68"/>
      <c r="R130" s="68"/>
      <c r="S130" s="68"/>
      <c r="T130" s="68"/>
      <c r="U130" s="68"/>
      <c r="V130" s="68"/>
      <c r="W130" s="68"/>
      <c r="X130" s="69"/>
      <c r="Y130" s="32"/>
      <c r="Z130" s="32"/>
      <c r="AA130" s="32"/>
      <c r="AB130" s="32"/>
      <c r="AC130" s="32"/>
      <c r="AD130" s="32"/>
      <c r="AE130" s="32"/>
      <c r="AT130" s="16" t="s">
        <v>149</v>
      </c>
      <c r="AU130" s="16" t="s">
        <v>90</v>
      </c>
    </row>
    <row r="131" spans="1:65" s="2" customFormat="1" ht="21.75" customHeight="1">
      <c r="A131" s="32"/>
      <c r="B131" s="33"/>
      <c r="C131" s="206" t="s">
        <v>167</v>
      </c>
      <c r="D131" s="206" t="s">
        <v>138</v>
      </c>
      <c r="E131" s="207" t="s">
        <v>174</v>
      </c>
      <c r="F131" s="208" t="s">
        <v>175</v>
      </c>
      <c r="G131" s="209" t="s">
        <v>154</v>
      </c>
      <c r="H131" s="210">
        <v>130</v>
      </c>
      <c r="I131" s="211"/>
      <c r="J131" s="211"/>
      <c r="K131" s="212">
        <f>ROUND(P131*H131,2)</f>
        <v>0</v>
      </c>
      <c r="L131" s="208" t="s">
        <v>142</v>
      </c>
      <c r="M131" s="37"/>
      <c r="N131" s="213" t="s">
        <v>1</v>
      </c>
      <c r="O131" s="214" t="s">
        <v>43</v>
      </c>
      <c r="P131" s="215">
        <f>I131+J131</f>
        <v>0</v>
      </c>
      <c r="Q131" s="215">
        <f>ROUND(I131*H131,2)</f>
        <v>0</v>
      </c>
      <c r="R131" s="215">
        <f>ROUND(J131*H131,2)</f>
        <v>0</v>
      </c>
      <c r="S131" s="68"/>
      <c r="T131" s="216">
        <f>S131*H131</f>
        <v>0</v>
      </c>
      <c r="U131" s="216">
        <v>0</v>
      </c>
      <c r="V131" s="216">
        <f>U131*H131</f>
        <v>0</v>
      </c>
      <c r="W131" s="216">
        <v>0</v>
      </c>
      <c r="X131" s="217">
        <f>W131*H131</f>
        <v>0</v>
      </c>
      <c r="Y131" s="32"/>
      <c r="Z131" s="32"/>
      <c r="AA131" s="32"/>
      <c r="AB131" s="32"/>
      <c r="AC131" s="32"/>
      <c r="AD131" s="32"/>
      <c r="AE131" s="32"/>
      <c r="AR131" s="218" t="s">
        <v>143</v>
      </c>
      <c r="AT131" s="218" t="s">
        <v>138</v>
      </c>
      <c r="AU131" s="218" t="s">
        <v>90</v>
      </c>
      <c r="AY131" s="16" t="s">
        <v>135</v>
      </c>
      <c r="BE131" s="219">
        <f>IF(O131="základní",K131,0)</f>
        <v>0</v>
      </c>
      <c r="BF131" s="219">
        <f>IF(O131="snížená",K131,0)</f>
        <v>0</v>
      </c>
      <c r="BG131" s="219">
        <f>IF(O131="zákl. přenesená",K131,0)</f>
        <v>0</v>
      </c>
      <c r="BH131" s="219">
        <f>IF(O131="sníž. přenesená",K131,0)</f>
        <v>0</v>
      </c>
      <c r="BI131" s="219">
        <f>IF(O131="nulová",K131,0)</f>
        <v>0</v>
      </c>
      <c r="BJ131" s="16" t="s">
        <v>88</v>
      </c>
      <c r="BK131" s="219">
        <f>ROUND(P131*H131,2)</f>
        <v>0</v>
      </c>
      <c r="BL131" s="16" t="s">
        <v>143</v>
      </c>
      <c r="BM131" s="218" t="s">
        <v>355</v>
      </c>
    </row>
    <row r="132" spans="1:65" s="2" customFormat="1" ht="19.5">
      <c r="A132" s="32"/>
      <c r="B132" s="33"/>
      <c r="C132" s="34"/>
      <c r="D132" s="220" t="s">
        <v>149</v>
      </c>
      <c r="E132" s="34"/>
      <c r="F132" s="221" t="s">
        <v>177</v>
      </c>
      <c r="G132" s="34"/>
      <c r="H132" s="34"/>
      <c r="I132" s="113"/>
      <c r="J132" s="113"/>
      <c r="K132" s="34"/>
      <c r="L132" s="34"/>
      <c r="M132" s="37"/>
      <c r="N132" s="222"/>
      <c r="O132" s="223"/>
      <c r="P132" s="68"/>
      <c r="Q132" s="68"/>
      <c r="R132" s="68"/>
      <c r="S132" s="68"/>
      <c r="T132" s="68"/>
      <c r="U132" s="68"/>
      <c r="V132" s="68"/>
      <c r="W132" s="68"/>
      <c r="X132" s="69"/>
      <c r="Y132" s="32"/>
      <c r="Z132" s="32"/>
      <c r="AA132" s="32"/>
      <c r="AB132" s="32"/>
      <c r="AC132" s="32"/>
      <c r="AD132" s="32"/>
      <c r="AE132" s="32"/>
      <c r="AT132" s="16" t="s">
        <v>149</v>
      </c>
      <c r="AU132" s="16" t="s">
        <v>90</v>
      </c>
    </row>
    <row r="133" spans="1:65" s="2" customFormat="1" ht="21.75" customHeight="1">
      <c r="A133" s="32"/>
      <c r="B133" s="33"/>
      <c r="C133" s="206" t="s">
        <v>173</v>
      </c>
      <c r="D133" s="206" t="s">
        <v>138</v>
      </c>
      <c r="E133" s="207" t="s">
        <v>179</v>
      </c>
      <c r="F133" s="208" t="s">
        <v>180</v>
      </c>
      <c r="G133" s="209" t="s">
        <v>181</v>
      </c>
      <c r="H133" s="210">
        <v>10</v>
      </c>
      <c r="I133" s="211"/>
      <c r="J133" s="211"/>
      <c r="K133" s="212">
        <f>ROUND(P133*H133,2)</f>
        <v>0</v>
      </c>
      <c r="L133" s="208" t="s">
        <v>142</v>
      </c>
      <c r="M133" s="37"/>
      <c r="N133" s="213" t="s">
        <v>1</v>
      </c>
      <c r="O133" s="214" t="s">
        <v>43</v>
      </c>
      <c r="P133" s="215">
        <f>I133+J133</f>
        <v>0</v>
      </c>
      <c r="Q133" s="215">
        <f>ROUND(I133*H133,2)</f>
        <v>0</v>
      </c>
      <c r="R133" s="215">
        <f>ROUND(J133*H133,2)</f>
        <v>0</v>
      </c>
      <c r="S133" s="68"/>
      <c r="T133" s="216">
        <f>S133*H133</f>
        <v>0</v>
      </c>
      <c r="U133" s="216">
        <v>0</v>
      </c>
      <c r="V133" s="216">
        <f>U133*H133</f>
        <v>0</v>
      </c>
      <c r="W133" s="216">
        <v>0</v>
      </c>
      <c r="X133" s="217">
        <f>W133*H133</f>
        <v>0</v>
      </c>
      <c r="Y133" s="32"/>
      <c r="Z133" s="32"/>
      <c r="AA133" s="32"/>
      <c r="AB133" s="32"/>
      <c r="AC133" s="32"/>
      <c r="AD133" s="32"/>
      <c r="AE133" s="32"/>
      <c r="AR133" s="218" t="s">
        <v>143</v>
      </c>
      <c r="AT133" s="218" t="s">
        <v>138</v>
      </c>
      <c r="AU133" s="218" t="s">
        <v>90</v>
      </c>
      <c r="AY133" s="16" t="s">
        <v>135</v>
      </c>
      <c r="BE133" s="219">
        <f>IF(O133="základní",K133,0)</f>
        <v>0</v>
      </c>
      <c r="BF133" s="219">
        <f>IF(O133="snížená",K133,0)</f>
        <v>0</v>
      </c>
      <c r="BG133" s="219">
        <f>IF(O133="zákl. přenesená",K133,0)</f>
        <v>0</v>
      </c>
      <c r="BH133" s="219">
        <f>IF(O133="sníž. přenesená",K133,0)</f>
        <v>0</v>
      </c>
      <c r="BI133" s="219">
        <f>IF(O133="nulová",K133,0)</f>
        <v>0</v>
      </c>
      <c r="BJ133" s="16" t="s">
        <v>88</v>
      </c>
      <c r="BK133" s="219">
        <f>ROUND(P133*H133,2)</f>
        <v>0</v>
      </c>
      <c r="BL133" s="16" t="s">
        <v>143</v>
      </c>
      <c r="BM133" s="218" t="s">
        <v>356</v>
      </c>
    </row>
    <row r="134" spans="1:65" s="2" customFormat="1" ht="19.5">
      <c r="A134" s="32"/>
      <c r="B134" s="33"/>
      <c r="C134" s="34"/>
      <c r="D134" s="220" t="s">
        <v>149</v>
      </c>
      <c r="E134" s="34"/>
      <c r="F134" s="221" t="s">
        <v>183</v>
      </c>
      <c r="G134" s="34"/>
      <c r="H134" s="34"/>
      <c r="I134" s="113"/>
      <c r="J134" s="113"/>
      <c r="K134" s="34"/>
      <c r="L134" s="34"/>
      <c r="M134" s="37"/>
      <c r="N134" s="222"/>
      <c r="O134" s="223"/>
      <c r="P134" s="68"/>
      <c r="Q134" s="68"/>
      <c r="R134" s="68"/>
      <c r="S134" s="68"/>
      <c r="T134" s="68"/>
      <c r="U134" s="68"/>
      <c r="V134" s="68"/>
      <c r="W134" s="68"/>
      <c r="X134" s="69"/>
      <c r="Y134" s="32"/>
      <c r="Z134" s="32"/>
      <c r="AA134" s="32"/>
      <c r="AB134" s="32"/>
      <c r="AC134" s="32"/>
      <c r="AD134" s="32"/>
      <c r="AE134" s="32"/>
      <c r="AT134" s="16" t="s">
        <v>149</v>
      </c>
      <c r="AU134" s="16" t="s">
        <v>90</v>
      </c>
    </row>
    <row r="135" spans="1:65" s="2" customFormat="1" ht="21.75" customHeight="1">
      <c r="A135" s="32"/>
      <c r="B135" s="33"/>
      <c r="C135" s="206" t="s">
        <v>178</v>
      </c>
      <c r="D135" s="206" t="s">
        <v>138</v>
      </c>
      <c r="E135" s="207" t="s">
        <v>185</v>
      </c>
      <c r="F135" s="208" t="s">
        <v>186</v>
      </c>
      <c r="G135" s="209" t="s">
        <v>181</v>
      </c>
      <c r="H135" s="210">
        <v>10</v>
      </c>
      <c r="I135" s="211"/>
      <c r="J135" s="211"/>
      <c r="K135" s="212">
        <f>ROUND(P135*H135,2)</f>
        <v>0</v>
      </c>
      <c r="L135" s="208" t="s">
        <v>142</v>
      </c>
      <c r="M135" s="37"/>
      <c r="N135" s="213" t="s">
        <v>1</v>
      </c>
      <c r="O135" s="214" t="s">
        <v>43</v>
      </c>
      <c r="P135" s="215">
        <f>I135+J135</f>
        <v>0</v>
      </c>
      <c r="Q135" s="215">
        <f>ROUND(I135*H135,2)</f>
        <v>0</v>
      </c>
      <c r="R135" s="215">
        <f>ROUND(J135*H135,2)</f>
        <v>0</v>
      </c>
      <c r="S135" s="68"/>
      <c r="T135" s="216">
        <f>S135*H135</f>
        <v>0</v>
      </c>
      <c r="U135" s="216">
        <v>0</v>
      </c>
      <c r="V135" s="216">
        <f>U135*H135</f>
        <v>0</v>
      </c>
      <c r="W135" s="216">
        <v>0</v>
      </c>
      <c r="X135" s="217">
        <f>W135*H135</f>
        <v>0</v>
      </c>
      <c r="Y135" s="32"/>
      <c r="Z135" s="32"/>
      <c r="AA135" s="32"/>
      <c r="AB135" s="32"/>
      <c r="AC135" s="32"/>
      <c r="AD135" s="32"/>
      <c r="AE135" s="32"/>
      <c r="AR135" s="218" t="s">
        <v>143</v>
      </c>
      <c r="AT135" s="218" t="s">
        <v>138</v>
      </c>
      <c r="AU135" s="218" t="s">
        <v>90</v>
      </c>
      <c r="AY135" s="16" t="s">
        <v>135</v>
      </c>
      <c r="BE135" s="219">
        <f>IF(O135="základní",K135,0)</f>
        <v>0</v>
      </c>
      <c r="BF135" s="219">
        <f>IF(O135="snížená",K135,0)</f>
        <v>0</v>
      </c>
      <c r="BG135" s="219">
        <f>IF(O135="zákl. přenesená",K135,0)</f>
        <v>0</v>
      </c>
      <c r="BH135" s="219">
        <f>IF(O135="sníž. přenesená",K135,0)</f>
        <v>0</v>
      </c>
      <c r="BI135" s="219">
        <f>IF(O135="nulová",K135,0)</f>
        <v>0</v>
      </c>
      <c r="BJ135" s="16" t="s">
        <v>88</v>
      </c>
      <c r="BK135" s="219">
        <f>ROUND(P135*H135,2)</f>
        <v>0</v>
      </c>
      <c r="BL135" s="16" t="s">
        <v>143</v>
      </c>
      <c r="BM135" s="218" t="s">
        <v>357</v>
      </c>
    </row>
    <row r="136" spans="1:65" s="2" customFormat="1" ht="21.75" customHeight="1">
      <c r="A136" s="32"/>
      <c r="B136" s="33"/>
      <c r="C136" s="206" t="s">
        <v>184</v>
      </c>
      <c r="D136" s="206" t="s">
        <v>138</v>
      </c>
      <c r="E136" s="207" t="s">
        <v>189</v>
      </c>
      <c r="F136" s="208" t="s">
        <v>190</v>
      </c>
      <c r="G136" s="209" t="s">
        <v>154</v>
      </c>
      <c r="H136" s="210">
        <v>100</v>
      </c>
      <c r="I136" s="211"/>
      <c r="J136" s="211"/>
      <c r="K136" s="212">
        <f>ROUND(P136*H136,2)</f>
        <v>0</v>
      </c>
      <c r="L136" s="208" t="s">
        <v>142</v>
      </c>
      <c r="M136" s="37"/>
      <c r="N136" s="213" t="s">
        <v>1</v>
      </c>
      <c r="O136" s="214" t="s">
        <v>43</v>
      </c>
      <c r="P136" s="215">
        <f>I136+J136</f>
        <v>0</v>
      </c>
      <c r="Q136" s="215">
        <f>ROUND(I136*H136,2)</f>
        <v>0</v>
      </c>
      <c r="R136" s="215">
        <f>ROUND(J136*H136,2)</f>
        <v>0</v>
      </c>
      <c r="S136" s="68"/>
      <c r="T136" s="216">
        <f>S136*H136</f>
        <v>0</v>
      </c>
      <c r="U136" s="216">
        <v>0</v>
      </c>
      <c r="V136" s="216">
        <f>U136*H136</f>
        <v>0</v>
      </c>
      <c r="W136" s="216">
        <v>0</v>
      </c>
      <c r="X136" s="217">
        <f>W136*H136</f>
        <v>0</v>
      </c>
      <c r="Y136" s="32"/>
      <c r="Z136" s="32"/>
      <c r="AA136" s="32"/>
      <c r="AB136" s="32"/>
      <c r="AC136" s="32"/>
      <c r="AD136" s="32"/>
      <c r="AE136" s="32"/>
      <c r="AR136" s="218" t="s">
        <v>143</v>
      </c>
      <c r="AT136" s="218" t="s">
        <v>138</v>
      </c>
      <c r="AU136" s="218" t="s">
        <v>90</v>
      </c>
      <c r="AY136" s="16" t="s">
        <v>135</v>
      </c>
      <c r="BE136" s="219">
        <f>IF(O136="základní",K136,0)</f>
        <v>0</v>
      </c>
      <c r="BF136" s="219">
        <f>IF(O136="snížená",K136,0)</f>
        <v>0</v>
      </c>
      <c r="BG136" s="219">
        <f>IF(O136="zákl. přenesená",K136,0)</f>
        <v>0</v>
      </c>
      <c r="BH136" s="219">
        <f>IF(O136="sníž. přenesená",K136,0)</f>
        <v>0</v>
      </c>
      <c r="BI136" s="219">
        <f>IF(O136="nulová",K136,0)</f>
        <v>0</v>
      </c>
      <c r="BJ136" s="16" t="s">
        <v>88</v>
      </c>
      <c r="BK136" s="219">
        <f>ROUND(P136*H136,2)</f>
        <v>0</v>
      </c>
      <c r="BL136" s="16" t="s">
        <v>143</v>
      </c>
      <c r="BM136" s="218" t="s">
        <v>358</v>
      </c>
    </row>
    <row r="137" spans="1:65" s="2" customFormat="1" ht="21.75" customHeight="1">
      <c r="A137" s="32"/>
      <c r="B137" s="33"/>
      <c r="C137" s="206" t="s">
        <v>188</v>
      </c>
      <c r="D137" s="206" t="s">
        <v>138</v>
      </c>
      <c r="E137" s="207" t="s">
        <v>193</v>
      </c>
      <c r="F137" s="208" t="s">
        <v>194</v>
      </c>
      <c r="G137" s="209" t="s">
        <v>154</v>
      </c>
      <c r="H137" s="210">
        <v>88</v>
      </c>
      <c r="I137" s="211"/>
      <c r="J137" s="211"/>
      <c r="K137" s="212">
        <f>ROUND(P137*H137,2)</f>
        <v>0</v>
      </c>
      <c r="L137" s="208" t="s">
        <v>142</v>
      </c>
      <c r="M137" s="37"/>
      <c r="N137" s="213" t="s">
        <v>1</v>
      </c>
      <c r="O137" s="214" t="s">
        <v>43</v>
      </c>
      <c r="P137" s="215">
        <f>I137+J137</f>
        <v>0</v>
      </c>
      <c r="Q137" s="215">
        <f>ROUND(I137*H137,2)</f>
        <v>0</v>
      </c>
      <c r="R137" s="215">
        <f>ROUND(J137*H137,2)</f>
        <v>0</v>
      </c>
      <c r="S137" s="68"/>
      <c r="T137" s="216">
        <f>S137*H137</f>
        <v>0</v>
      </c>
      <c r="U137" s="216">
        <v>0</v>
      </c>
      <c r="V137" s="216">
        <f>U137*H137</f>
        <v>0</v>
      </c>
      <c r="W137" s="216">
        <v>0</v>
      </c>
      <c r="X137" s="217">
        <f>W137*H137</f>
        <v>0</v>
      </c>
      <c r="Y137" s="32"/>
      <c r="Z137" s="32"/>
      <c r="AA137" s="32"/>
      <c r="AB137" s="32"/>
      <c r="AC137" s="32"/>
      <c r="AD137" s="32"/>
      <c r="AE137" s="32"/>
      <c r="AR137" s="218" t="s">
        <v>143</v>
      </c>
      <c r="AT137" s="218" t="s">
        <v>138</v>
      </c>
      <c r="AU137" s="218" t="s">
        <v>90</v>
      </c>
      <c r="AY137" s="16" t="s">
        <v>135</v>
      </c>
      <c r="BE137" s="219">
        <f>IF(O137="základní",K137,0)</f>
        <v>0</v>
      </c>
      <c r="BF137" s="219">
        <f>IF(O137="snížená",K137,0)</f>
        <v>0</v>
      </c>
      <c r="BG137" s="219">
        <f>IF(O137="zákl. přenesená",K137,0)</f>
        <v>0</v>
      </c>
      <c r="BH137" s="219">
        <f>IF(O137="sníž. přenesená",K137,0)</f>
        <v>0</v>
      </c>
      <c r="BI137" s="219">
        <f>IF(O137="nulová",K137,0)</f>
        <v>0</v>
      </c>
      <c r="BJ137" s="16" t="s">
        <v>88</v>
      </c>
      <c r="BK137" s="219">
        <f>ROUND(P137*H137,2)</f>
        <v>0</v>
      </c>
      <c r="BL137" s="16" t="s">
        <v>143</v>
      </c>
      <c r="BM137" s="218" t="s">
        <v>359</v>
      </c>
    </row>
    <row r="138" spans="1:65" s="2" customFormat="1" ht="21.75" customHeight="1">
      <c r="A138" s="32"/>
      <c r="B138" s="33"/>
      <c r="C138" s="206" t="s">
        <v>192</v>
      </c>
      <c r="D138" s="206" t="s">
        <v>138</v>
      </c>
      <c r="E138" s="207" t="s">
        <v>197</v>
      </c>
      <c r="F138" s="208" t="s">
        <v>198</v>
      </c>
      <c r="G138" s="209" t="s">
        <v>147</v>
      </c>
      <c r="H138" s="210">
        <v>1.4</v>
      </c>
      <c r="I138" s="211"/>
      <c r="J138" s="211"/>
      <c r="K138" s="212">
        <f>ROUND(P138*H138,2)</f>
        <v>0</v>
      </c>
      <c r="L138" s="208" t="s">
        <v>142</v>
      </c>
      <c r="M138" s="37"/>
      <c r="N138" s="213" t="s">
        <v>1</v>
      </c>
      <c r="O138" s="214" t="s">
        <v>43</v>
      </c>
      <c r="P138" s="215">
        <f>I138+J138</f>
        <v>0</v>
      </c>
      <c r="Q138" s="215">
        <f>ROUND(I138*H138,2)</f>
        <v>0</v>
      </c>
      <c r="R138" s="215">
        <f>ROUND(J138*H138,2)</f>
        <v>0</v>
      </c>
      <c r="S138" s="68"/>
      <c r="T138" s="216">
        <f>S138*H138</f>
        <v>0</v>
      </c>
      <c r="U138" s="216">
        <v>0</v>
      </c>
      <c r="V138" s="216">
        <f>U138*H138</f>
        <v>0</v>
      </c>
      <c r="W138" s="216">
        <v>0</v>
      </c>
      <c r="X138" s="217">
        <f>W138*H138</f>
        <v>0</v>
      </c>
      <c r="Y138" s="32"/>
      <c r="Z138" s="32"/>
      <c r="AA138" s="32"/>
      <c r="AB138" s="32"/>
      <c r="AC138" s="32"/>
      <c r="AD138" s="32"/>
      <c r="AE138" s="32"/>
      <c r="AR138" s="218" t="s">
        <v>143</v>
      </c>
      <c r="AT138" s="218" t="s">
        <v>138</v>
      </c>
      <c r="AU138" s="218" t="s">
        <v>90</v>
      </c>
      <c r="AY138" s="16" t="s">
        <v>135</v>
      </c>
      <c r="BE138" s="219">
        <f>IF(O138="základní",K138,0)</f>
        <v>0</v>
      </c>
      <c r="BF138" s="219">
        <f>IF(O138="snížená",K138,0)</f>
        <v>0</v>
      </c>
      <c r="BG138" s="219">
        <f>IF(O138="zákl. přenesená",K138,0)</f>
        <v>0</v>
      </c>
      <c r="BH138" s="219">
        <f>IF(O138="sníž. přenesená",K138,0)</f>
        <v>0</v>
      </c>
      <c r="BI138" s="219">
        <f>IF(O138="nulová",K138,0)</f>
        <v>0</v>
      </c>
      <c r="BJ138" s="16" t="s">
        <v>88</v>
      </c>
      <c r="BK138" s="219">
        <f>ROUND(P138*H138,2)</f>
        <v>0</v>
      </c>
      <c r="BL138" s="16" t="s">
        <v>143</v>
      </c>
      <c r="BM138" s="218" t="s">
        <v>360</v>
      </c>
    </row>
    <row r="139" spans="1:65" s="2" customFormat="1" ht="19.5">
      <c r="A139" s="32"/>
      <c r="B139" s="33"/>
      <c r="C139" s="34"/>
      <c r="D139" s="220" t="s">
        <v>149</v>
      </c>
      <c r="E139" s="34"/>
      <c r="F139" s="221" t="s">
        <v>150</v>
      </c>
      <c r="G139" s="34"/>
      <c r="H139" s="34"/>
      <c r="I139" s="113"/>
      <c r="J139" s="113"/>
      <c r="K139" s="34"/>
      <c r="L139" s="34"/>
      <c r="M139" s="37"/>
      <c r="N139" s="222"/>
      <c r="O139" s="223"/>
      <c r="P139" s="68"/>
      <c r="Q139" s="68"/>
      <c r="R139" s="68"/>
      <c r="S139" s="68"/>
      <c r="T139" s="68"/>
      <c r="U139" s="68"/>
      <c r="V139" s="68"/>
      <c r="W139" s="68"/>
      <c r="X139" s="69"/>
      <c r="Y139" s="32"/>
      <c r="Z139" s="32"/>
      <c r="AA139" s="32"/>
      <c r="AB139" s="32"/>
      <c r="AC139" s="32"/>
      <c r="AD139" s="32"/>
      <c r="AE139" s="32"/>
      <c r="AT139" s="16" t="s">
        <v>149</v>
      </c>
      <c r="AU139" s="16" t="s">
        <v>90</v>
      </c>
    </row>
    <row r="140" spans="1:65" s="2" customFormat="1" ht="21.75" customHeight="1">
      <c r="A140" s="32"/>
      <c r="B140" s="33"/>
      <c r="C140" s="206" t="s">
        <v>196</v>
      </c>
      <c r="D140" s="206" t="s">
        <v>138</v>
      </c>
      <c r="E140" s="207" t="s">
        <v>201</v>
      </c>
      <c r="F140" s="208" t="s">
        <v>202</v>
      </c>
      <c r="G140" s="209" t="s">
        <v>203</v>
      </c>
      <c r="H140" s="210">
        <v>44</v>
      </c>
      <c r="I140" s="211"/>
      <c r="J140" s="211"/>
      <c r="K140" s="212">
        <f>ROUND(P140*H140,2)</f>
        <v>0</v>
      </c>
      <c r="L140" s="208" t="s">
        <v>142</v>
      </c>
      <c r="M140" s="37"/>
      <c r="N140" s="213" t="s">
        <v>1</v>
      </c>
      <c r="O140" s="214" t="s">
        <v>43</v>
      </c>
      <c r="P140" s="215">
        <f>I140+J140</f>
        <v>0</v>
      </c>
      <c r="Q140" s="215">
        <f>ROUND(I140*H140,2)</f>
        <v>0</v>
      </c>
      <c r="R140" s="215">
        <f>ROUND(J140*H140,2)</f>
        <v>0</v>
      </c>
      <c r="S140" s="68"/>
      <c r="T140" s="216">
        <f>S140*H140</f>
        <v>0</v>
      </c>
      <c r="U140" s="216">
        <v>0</v>
      </c>
      <c r="V140" s="216">
        <f>U140*H140</f>
        <v>0</v>
      </c>
      <c r="W140" s="216">
        <v>0</v>
      </c>
      <c r="X140" s="217">
        <f>W140*H140</f>
        <v>0</v>
      </c>
      <c r="Y140" s="32"/>
      <c r="Z140" s="32"/>
      <c r="AA140" s="32"/>
      <c r="AB140" s="32"/>
      <c r="AC140" s="32"/>
      <c r="AD140" s="32"/>
      <c r="AE140" s="32"/>
      <c r="AR140" s="218" t="s">
        <v>143</v>
      </c>
      <c r="AT140" s="218" t="s">
        <v>138</v>
      </c>
      <c r="AU140" s="218" t="s">
        <v>90</v>
      </c>
      <c r="AY140" s="16" t="s">
        <v>135</v>
      </c>
      <c r="BE140" s="219">
        <f>IF(O140="základní",K140,0)</f>
        <v>0</v>
      </c>
      <c r="BF140" s="219">
        <f>IF(O140="snížená",K140,0)</f>
        <v>0</v>
      </c>
      <c r="BG140" s="219">
        <f>IF(O140="zákl. přenesená",K140,0)</f>
        <v>0</v>
      </c>
      <c r="BH140" s="219">
        <f>IF(O140="sníž. přenesená",K140,0)</f>
        <v>0</v>
      </c>
      <c r="BI140" s="219">
        <f>IF(O140="nulová",K140,0)</f>
        <v>0</v>
      </c>
      <c r="BJ140" s="16" t="s">
        <v>88</v>
      </c>
      <c r="BK140" s="219">
        <f>ROUND(P140*H140,2)</f>
        <v>0</v>
      </c>
      <c r="BL140" s="16" t="s">
        <v>143</v>
      </c>
      <c r="BM140" s="218" t="s">
        <v>361</v>
      </c>
    </row>
    <row r="141" spans="1:65" s="2" customFormat="1" ht="21.75" customHeight="1">
      <c r="A141" s="32"/>
      <c r="B141" s="33"/>
      <c r="C141" s="206" t="s">
        <v>200</v>
      </c>
      <c r="D141" s="206" t="s">
        <v>138</v>
      </c>
      <c r="E141" s="207" t="s">
        <v>205</v>
      </c>
      <c r="F141" s="208" t="s">
        <v>206</v>
      </c>
      <c r="G141" s="209" t="s">
        <v>203</v>
      </c>
      <c r="H141" s="210">
        <v>10</v>
      </c>
      <c r="I141" s="211"/>
      <c r="J141" s="211"/>
      <c r="K141" s="212">
        <f>ROUND(P141*H141,2)</f>
        <v>0</v>
      </c>
      <c r="L141" s="208" t="s">
        <v>142</v>
      </c>
      <c r="M141" s="37"/>
      <c r="N141" s="213" t="s">
        <v>1</v>
      </c>
      <c r="O141" s="214" t="s">
        <v>43</v>
      </c>
      <c r="P141" s="215">
        <f>I141+J141</f>
        <v>0</v>
      </c>
      <c r="Q141" s="215">
        <f>ROUND(I141*H141,2)</f>
        <v>0</v>
      </c>
      <c r="R141" s="215">
        <f>ROUND(J141*H141,2)</f>
        <v>0</v>
      </c>
      <c r="S141" s="68"/>
      <c r="T141" s="216">
        <f>S141*H141</f>
        <v>0</v>
      </c>
      <c r="U141" s="216">
        <v>0</v>
      </c>
      <c r="V141" s="216">
        <f>U141*H141</f>
        <v>0</v>
      </c>
      <c r="W141" s="216">
        <v>0</v>
      </c>
      <c r="X141" s="217">
        <f>W141*H141</f>
        <v>0</v>
      </c>
      <c r="Y141" s="32"/>
      <c r="Z141" s="32"/>
      <c r="AA141" s="32"/>
      <c r="AB141" s="32"/>
      <c r="AC141" s="32"/>
      <c r="AD141" s="32"/>
      <c r="AE141" s="32"/>
      <c r="AR141" s="218" t="s">
        <v>143</v>
      </c>
      <c r="AT141" s="218" t="s">
        <v>138</v>
      </c>
      <c r="AU141" s="218" t="s">
        <v>90</v>
      </c>
      <c r="AY141" s="16" t="s">
        <v>135</v>
      </c>
      <c r="BE141" s="219">
        <f>IF(O141="základní",K141,0)</f>
        <v>0</v>
      </c>
      <c r="BF141" s="219">
        <f>IF(O141="snížená",K141,0)</f>
        <v>0</v>
      </c>
      <c r="BG141" s="219">
        <f>IF(O141="zákl. přenesená",K141,0)</f>
        <v>0</v>
      </c>
      <c r="BH141" s="219">
        <f>IF(O141="sníž. přenesená",K141,0)</f>
        <v>0</v>
      </c>
      <c r="BI141" s="219">
        <f>IF(O141="nulová",K141,0)</f>
        <v>0</v>
      </c>
      <c r="BJ141" s="16" t="s">
        <v>88</v>
      </c>
      <c r="BK141" s="219">
        <f>ROUND(P141*H141,2)</f>
        <v>0</v>
      </c>
      <c r="BL141" s="16" t="s">
        <v>143</v>
      </c>
      <c r="BM141" s="218" t="s">
        <v>362</v>
      </c>
    </row>
    <row r="142" spans="1:65" s="2" customFormat="1" ht="21.75" customHeight="1">
      <c r="A142" s="32"/>
      <c r="B142" s="33"/>
      <c r="C142" s="206" t="s">
        <v>9</v>
      </c>
      <c r="D142" s="206" t="s">
        <v>138</v>
      </c>
      <c r="E142" s="207" t="s">
        <v>209</v>
      </c>
      <c r="F142" s="208" t="s">
        <v>210</v>
      </c>
      <c r="G142" s="209" t="s">
        <v>170</v>
      </c>
      <c r="H142" s="210">
        <v>2416</v>
      </c>
      <c r="I142" s="211"/>
      <c r="J142" s="211"/>
      <c r="K142" s="212">
        <f>ROUND(P142*H142,2)</f>
        <v>0</v>
      </c>
      <c r="L142" s="208" t="s">
        <v>142</v>
      </c>
      <c r="M142" s="37"/>
      <c r="N142" s="213" t="s">
        <v>1</v>
      </c>
      <c r="O142" s="214" t="s">
        <v>43</v>
      </c>
      <c r="P142" s="215">
        <f>I142+J142</f>
        <v>0</v>
      </c>
      <c r="Q142" s="215">
        <f>ROUND(I142*H142,2)</f>
        <v>0</v>
      </c>
      <c r="R142" s="215">
        <f>ROUND(J142*H142,2)</f>
        <v>0</v>
      </c>
      <c r="S142" s="68"/>
      <c r="T142" s="216">
        <f>S142*H142</f>
        <v>0</v>
      </c>
      <c r="U142" s="216">
        <v>0</v>
      </c>
      <c r="V142" s="216">
        <f>U142*H142</f>
        <v>0</v>
      </c>
      <c r="W142" s="216">
        <v>0</v>
      </c>
      <c r="X142" s="217">
        <f>W142*H142</f>
        <v>0</v>
      </c>
      <c r="Y142" s="32"/>
      <c r="Z142" s="32"/>
      <c r="AA142" s="32"/>
      <c r="AB142" s="32"/>
      <c r="AC142" s="32"/>
      <c r="AD142" s="32"/>
      <c r="AE142" s="32"/>
      <c r="AR142" s="218" t="s">
        <v>143</v>
      </c>
      <c r="AT142" s="218" t="s">
        <v>138</v>
      </c>
      <c r="AU142" s="218" t="s">
        <v>90</v>
      </c>
      <c r="AY142" s="16" t="s">
        <v>135</v>
      </c>
      <c r="BE142" s="219">
        <f>IF(O142="základní",K142,0)</f>
        <v>0</v>
      </c>
      <c r="BF142" s="219">
        <f>IF(O142="snížená",K142,0)</f>
        <v>0</v>
      </c>
      <c r="BG142" s="219">
        <f>IF(O142="zákl. přenesená",K142,0)</f>
        <v>0</v>
      </c>
      <c r="BH142" s="219">
        <f>IF(O142="sníž. přenesená",K142,0)</f>
        <v>0</v>
      </c>
      <c r="BI142" s="219">
        <f>IF(O142="nulová",K142,0)</f>
        <v>0</v>
      </c>
      <c r="BJ142" s="16" t="s">
        <v>88</v>
      </c>
      <c r="BK142" s="219">
        <f>ROUND(P142*H142,2)</f>
        <v>0</v>
      </c>
      <c r="BL142" s="16" t="s">
        <v>143</v>
      </c>
      <c r="BM142" s="218" t="s">
        <v>363</v>
      </c>
    </row>
    <row r="143" spans="1:65" s="2" customFormat="1" ht="19.5">
      <c r="A143" s="32"/>
      <c r="B143" s="33"/>
      <c r="C143" s="34"/>
      <c r="D143" s="220" t="s">
        <v>149</v>
      </c>
      <c r="E143" s="34"/>
      <c r="F143" s="221" t="s">
        <v>172</v>
      </c>
      <c r="G143" s="34"/>
      <c r="H143" s="34"/>
      <c r="I143" s="113"/>
      <c r="J143" s="113"/>
      <c r="K143" s="34"/>
      <c r="L143" s="34"/>
      <c r="M143" s="37"/>
      <c r="N143" s="222"/>
      <c r="O143" s="223"/>
      <c r="P143" s="68"/>
      <c r="Q143" s="68"/>
      <c r="R143" s="68"/>
      <c r="S143" s="68"/>
      <c r="T143" s="68"/>
      <c r="U143" s="68"/>
      <c r="V143" s="68"/>
      <c r="W143" s="68"/>
      <c r="X143" s="69"/>
      <c r="Y143" s="32"/>
      <c r="Z143" s="32"/>
      <c r="AA143" s="32"/>
      <c r="AB143" s="32"/>
      <c r="AC143" s="32"/>
      <c r="AD143" s="32"/>
      <c r="AE143" s="32"/>
      <c r="AT143" s="16" t="s">
        <v>149</v>
      </c>
      <c r="AU143" s="16" t="s">
        <v>90</v>
      </c>
    </row>
    <row r="144" spans="1:65" s="2" customFormat="1" ht="21.75" customHeight="1">
      <c r="A144" s="32"/>
      <c r="B144" s="33"/>
      <c r="C144" s="206" t="s">
        <v>208</v>
      </c>
      <c r="D144" s="206" t="s">
        <v>138</v>
      </c>
      <c r="E144" s="207" t="s">
        <v>213</v>
      </c>
      <c r="F144" s="208" t="s">
        <v>214</v>
      </c>
      <c r="G144" s="209" t="s">
        <v>170</v>
      </c>
      <c r="H144" s="210">
        <v>2416</v>
      </c>
      <c r="I144" s="211"/>
      <c r="J144" s="211"/>
      <c r="K144" s="212">
        <f>ROUND(P144*H144,2)</f>
        <v>0</v>
      </c>
      <c r="L144" s="208" t="s">
        <v>142</v>
      </c>
      <c r="M144" s="37"/>
      <c r="N144" s="213" t="s">
        <v>1</v>
      </c>
      <c r="O144" s="214" t="s">
        <v>43</v>
      </c>
      <c r="P144" s="215">
        <f>I144+J144</f>
        <v>0</v>
      </c>
      <c r="Q144" s="215">
        <f>ROUND(I144*H144,2)</f>
        <v>0</v>
      </c>
      <c r="R144" s="215">
        <f>ROUND(J144*H144,2)</f>
        <v>0</v>
      </c>
      <c r="S144" s="68"/>
      <c r="T144" s="216">
        <f>S144*H144</f>
        <v>0</v>
      </c>
      <c r="U144" s="216">
        <v>0</v>
      </c>
      <c r="V144" s="216">
        <f>U144*H144</f>
        <v>0</v>
      </c>
      <c r="W144" s="216">
        <v>0</v>
      </c>
      <c r="X144" s="217">
        <f>W144*H144</f>
        <v>0</v>
      </c>
      <c r="Y144" s="32"/>
      <c r="Z144" s="32"/>
      <c r="AA144" s="32"/>
      <c r="AB144" s="32"/>
      <c r="AC144" s="32"/>
      <c r="AD144" s="32"/>
      <c r="AE144" s="32"/>
      <c r="AR144" s="218" t="s">
        <v>143</v>
      </c>
      <c r="AT144" s="218" t="s">
        <v>138</v>
      </c>
      <c r="AU144" s="218" t="s">
        <v>90</v>
      </c>
      <c r="AY144" s="16" t="s">
        <v>135</v>
      </c>
      <c r="BE144" s="219">
        <f>IF(O144="základní",K144,0)</f>
        <v>0</v>
      </c>
      <c r="BF144" s="219">
        <f>IF(O144="snížená",K144,0)</f>
        <v>0</v>
      </c>
      <c r="BG144" s="219">
        <f>IF(O144="zákl. přenesená",K144,0)</f>
        <v>0</v>
      </c>
      <c r="BH144" s="219">
        <f>IF(O144="sníž. přenesená",K144,0)</f>
        <v>0</v>
      </c>
      <c r="BI144" s="219">
        <f>IF(O144="nulová",K144,0)</f>
        <v>0</v>
      </c>
      <c r="BJ144" s="16" t="s">
        <v>88</v>
      </c>
      <c r="BK144" s="219">
        <f>ROUND(P144*H144,2)</f>
        <v>0</v>
      </c>
      <c r="BL144" s="16" t="s">
        <v>143</v>
      </c>
      <c r="BM144" s="218" t="s">
        <v>364</v>
      </c>
    </row>
    <row r="145" spans="1:65" s="2" customFormat="1" ht="19.5">
      <c r="A145" s="32"/>
      <c r="B145" s="33"/>
      <c r="C145" s="34"/>
      <c r="D145" s="220" t="s">
        <v>149</v>
      </c>
      <c r="E145" s="34"/>
      <c r="F145" s="221" t="s">
        <v>172</v>
      </c>
      <c r="G145" s="34"/>
      <c r="H145" s="34"/>
      <c r="I145" s="113"/>
      <c r="J145" s="113"/>
      <c r="K145" s="34"/>
      <c r="L145" s="34"/>
      <c r="M145" s="37"/>
      <c r="N145" s="222"/>
      <c r="O145" s="223"/>
      <c r="P145" s="68"/>
      <c r="Q145" s="68"/>
      <c r="R145" s="68"/>
      <c r="S145" s="68"/>
      <c r="T145" s="68"/>
      <c r="U145" s="68"/>
      <c r="V145" s="68"/>
      <c r="W145" s="68"/>
      <c r="X145" s="69"/>
      <c r="Y145" s="32"/>
      <c r="Z145" s="32"/>
      <c r="AA145" s="32"/>
      <c r="AB145" s="32"/>
      <c r="AC145" s="32"/>
      <c r="AD145" s="32"/>
      <c r="AE145" s="32"/>
      <c r="AT145" s="16" t="s">
        <v>149</v>
      </c>
      <c r="AU145" s="16" t="s">
        <v>90</v>
      </c>
    </row>
    <row r="146" spans="1:65" s="2" customFormat="1" ht="21.75" customHeight="1">
      <c r="A146" s="32"/>
      <c r="B146" s="33"/>
      <c r="C146" s="206" t="s">
        <v>212</v>
      </c>
      <c r="D146" s="206" t="s">
        <v>138</v>
      </c>
      <c r="E146" s="207" t="s">
        <v>217</v>
      </c>
      <c r="F146" s="208" t="s">
        <v>218</v>
      </c>
      <c r="G146" s="209" t="s">
        <v>170</v>
      </c>
      <c r="H146" s="210">
        <v>2186</v>
      </c>
      <c r="I146" s="211"/>
      <c r="J146" s="211"/>
      <c r="K146" s="212">
        <f>ROUND(P146*H146,2)</f>
        <v>0</v>
      </c>
      <c r="L146" s="208" t="s">
        <v>142</v>
      </c>
      <c r="M146" s="37"/>
      <c r="N146" s="213" t="s">
        <v>1</v>
      </c>
      <c r="O146" s="214" t="s">
        <v>43</v>
      </c>
      <c r="P146" s="215">
        <f>I146+J146</f>
        <v>0</v>
      </c>
      <c r="Q146" s="215">
        <f>ROUND(I146*H146,2)</f>
        <v>0</v>
      </c>
      <c r="R146" s="215">
        <f>ROUND(J146*H146,2)</f>
        <v>0</v>
      </c>
      <c r="S146" s="68"/>
      <c r="T146" s="216">
        <f>S146*H146</f>
        <v>0</v>
      </c>
      <c r="U146" s="216">
        <v>0</v>
      </c>
      <c r="V146" s="216">
        <f>U146*H146</f>
        <v>0</v>
      </c>
      <c r="W146" s="216">
        <v>0</v>
      </c>
      <c r="X146" s="217">
        <f>W146*H146</f>
        <v>0</v>
      </c>
      <c r="Y146" s="32"/>
      <c r="Z146" s="32"/>
      <c r="AA146" s="32"/>
      <c r="AB146" s="32"/>
      <c r="AC146" s="32"/>
      <c r="AD146" s="32"/>
      <c r="AE146" s="32"/>
      <c r="AR146" s="218" t="s">
        <v>143</v>
      </c>
      <c r="AT146" s="218" t="s">
        <v>138</v>
      </c>
      <c r="AU146" s="218" t="s">
        <v>90</v>
      </c>
      <c r="AY146" s="16" t="s">
        <v>135</v>
      </c>
      <c r="BE146" s="219">
        <f>IF(O146="základní",K146,0)</f>
        <v>0</v>
      </c>
      <c r="BF146" s="219">
        <f>IF(O146="snížená",K146,0)</f>
        <v>0</v>
      </c>
      <c r="BG146" s="219">
        <f>IF(O146="zákl. přenesená",K146,0)</f>
        <v>0</v>
      </c>
      <c r="BH146" s="219">
        <f>IF(O146="sníž. přenesená",K146,0)</f>
        <v>0</v>
      </c>
      <c r="BI146" s="219">
        <f>IF(O146="nulová",K146,0)</f>
        <v>0</v>
      </c>
      <c r="BJ146" s="16" t="s">
        <v>88</v>
      </c>
      <c r="BK146" s="219">
        <f>ROUND(P146*H146,2)</f>
        <v>0</v>
      </c>
      <c r="BL146" s="16" t="s">
        <v>143</v>
      </c>
      <c r="BM146" s="218" t="s">
        <v>365</v>
      </c>
    </row>
    <row r="147" spans="1:65" s="2" customFormat="1" ht="19.5">
      <c r="A147" s="32"/>
      <c r="B147" s="33"/>
      <c r="C147" s="34"/>
      <c r="D147" s="220" t="s">
        <v>149</v>
      </c>
      <c r="E147" s="34"/>
      <c r="F147" s="221" t="s">
        <v>172</v>
      </c>
      <c r="G147" s="34"/>
      <c r="H147" s="34"/>
      <c r="I147" s="113"/>
      <c r="J147" s="113"/>
      <c r="K147" s="34"/>
      <c r="L147" s="34"/>
      <c r="M147" s="37"/>
      <c r="N147" s="222"/>
      <c r="O147" s="223"/>
      <c r="P147" s="68"/>
      <c r="Q147" s="68"/>
      <c r="R147" s="68"/>
      <c r="S147" s="68"/>
      <c r="T147" s="68"/>
      <c r="U147" s="68"/>
      <c r="V147" s="68"/>
      <c r="W147" s="68"/>
      <c r="X147" s="69"/>
      <c r="Y147" s="32"/>
      <c r="Z147" s="32"/>
      <c r="AA147" s="32"/>
      <c r="AB147" s="32"/>
      <c r="AC147" s="32"/>
      <c r="AD147" s="32"/>
      <c r="AE147" s="32"/>
      <c r="AT147" s="16" t="s">
        <v>149</v>
      </c>
      <c r="AU147" s="16" t="s">
        <v>90</v>
      </c>
    </row>
    <row r="148" spans="1:65" s="12" customFormat="1" ht="25.9" customHeight="1">
      <c r="B148" s="189"/>
      <c r="C148" s="190"/>
      <c r="D148" s="191" t="s">
        <v>79</v>
      </c>
      <c r="E148" s="192" t="s">
        <v>220</v>
      </c>
      <c r="F148" s="192" t="s">
        <v>221</v>
      </c>
      <c r="G148" s="190"/>
      <c r="H148" s="190"/>
      <c r="I148" s="193"/>
      <c r="J148" s="193"/>
      <c r="K148" s="194">
        <f>BK148</f>
        <v>0</v>
      </c>
      <c r="L148" s="190"/>
      <c r="M148" s="195"/>
      <c r="N148" s="196"/>
      <c r="O148" s="197"/>
      <c r="P148" s="197"/>
      <c r="Q148" s="198">
        <f>SUM(Q149:Q192)</f>
        <v>0</v>
      </c>
      <c r="R148" s="198">
        <f>SUM(R149:R192)</f>
        <v>0</v>
      </c>
      <c r="S148" s="197"/>
      <c r="T148" s="199">
        <f>SUM(T149:T192)</f>
        <v>0</v>
      </c>
      <c r="U148" s="197"/>
      <c r="V148" s="199">
        <f>SUM(V149:V192)</f>
        <v>1.90004</v>
      </c>
      <c r="W148" s="197"/>
      <c r="X148" s="200">
        <f>SUM(X149:X192)</f>
        <v>0</v>
      </c>
      <c r="AR148" s="201" t="s">
        <v>143</v>
      </c>
      <c r="AT148" s="202" t="s">
        <v>79</v>
      </c>
      <c r="AU148" s="202" t="s">
        <v>80</v>
      </c>
      <c r="AY148" s="201" t="s">
        <v>135</v>
      </c>
      <c r="BK148" s="203">
        <f>SUM(BK149:BK192)</f>
        <v>0</v>
      </c>
    </row>
    <row r="149" spans="1:65" s="2" customFormat="1" ht="21.75" customHeight="1">
      <c r="A149" s="32"/>
      <c r="B149" s="33"/>
      <c r="C149" s="206" t="s">
        <v>216</v>
      </c>
      <c r="D149" s="206" t="s">
        <v>138</v>
      </c>
      <c r="E149" s="207" t="s">
        <v>223</v>
      </c>
      <c r="F149" s="208" t="s">
        <v>224</v>
      </c>
      <c r="G149" s="209" t="s">
        <v>154</v>
      </c>
      <c r="H149" s="210">
        <v>25</v>
      </c>
      <c r="I149" s="211"/>
      <c r="J149" s="211"/>
      <c r="K149" s="212">
        <f>ROUND(P149*H149,2)</f>
        <v>0</v>
      </c>
      <c r="L149" s="208" t="s">
        <v>142</v>
      </c>
      <c r="M149" s="37"/>
      <c r="N149" s="213" t="s">
        <v>1</v>
      </c>
      <c r="O149" s="214" t="s">
        <v>43</v>
      </c>
      <c r="P149" s="215">
        <f>I149+J149</f>
        <v>0</v>
      </c>
      <c r="Q149" s="215">
        <f>ROUND(I149*H149,2)</f>
        <v>0</v>
      </c>
      <c r="R149" s="215">
        <f>ROUND(J149*H149,2)</f>
        <v>0</v>
      </c>
      <c r="S149" s="68"/>
      <c r="T149" s="216">
        <f>S149*H149</f>
        <v>0</v>
      </c>
      <c r="U149" s="216">
        <v>0</v>
      </c>
      <c r="V149" s="216">
        <f>U149*H149</f>
        <v>0</v>
      </c>
      <c r="W149" s="216">
        <v>0</v>
      </c>
      <c r="X149" s="217">
        <f>W149*H149</f>
        <v>0</v>
      </c>
      <c r="Y149" s="32"/>
      <c r="Z149" s="32"/>
      <c r="AA149" s="32"/>
      <c r="AB149" s="32"/>
      <c r="AC149" s="32"/>
      <c r="AD149" s="32"/>
      <c r="AE149" s="32"/>
      <c r="AR149" s="218" t="s">
        <v>225</v>
      </c>
      <c r="AT149" s="218" t="s">
        <v>138</v>
      </c>
      <c r="AU149" s="218" t="s">
        <v>88</v>
      </c>
      <c r="AY149" s="16" t="s">
        <v>135</v>
      </c>
      <c r="BE149" s="219">
        <f>IF(O149="základní",K149,0)</f>
        <v>0</v>
      </c>
      <c r="BF149" s="219">
        <f>IF(O149="snížená",K149,0)</f>
        <v>0</v>
      </c>
      <c r="BG149" s="219">
        <f>IF(O149="zákl. přenesená",K149,0)</f>
        <v>0</v>
      </c>
      <c r="BH149" s="219">
        <f>IF(O149="sníž. přenesená",K149,0)</f>
        <v>0</v>
      </c>
      <c r="BI149" s="219">
        <f>IF(O149="nulová",K149,0)</f>
        <v>0</v>
      </c>
      <c r="BJ149" s="16" t="s">
        <v>88</v>
      </c>
      <c r="BK149" s="219">
        <f>ROUND(P149*H149,2)</f>
        <v>0</v>
      </c>
      <c r="BL149" s="16" t="s">
        <v>225</v>
      </c>
      <c r="BM149" s="218" t="s">
        <v>366</v>
      </c>
    </row>
    <row r="150" spans="1:65" s="2" customFormat="1" ht="21.75" customHeight="1">
      <c r="A150" s="32"/>
      <c r="B150" s="33"/>
      <c r="C150" s="206" t="s">
        <v>222</v>
      </c>
      <c r="D150" s="206" t="s">
        <v>138</v>
      </c>
      <c r="E150" s="207" t="s">
        <v>228</v>
      </c>
      <c r="F150" s="208" t="s">
        <v>229</v>
      </c>
      <c r="G150" s="209" t="s">
        <v>154</v>
      </c>
      <c r="H150" s="210">
        <v>25</v>
      </c>
      <c r="I150" s="211"/>
      <c r="J150" s="211"/>
      <c r="K150" s="212">
        <f>ROUND(P150*H150,2)</f>
        <v>0</v>
      </c>
      <c r="L150" s="208" t="s">
        <v>142</v>
      </c>
      <c r="M150" s="37"/>
      <c r="N150" s="213" t="s">
        <v>1</v>
      </c>
      <c r="O150" s="214" t="s">
        <v>43</v>
      </c>
      <c r="P150" s="215">
        <f>I150+J150</f>
        <v>0</v>
      </c>
      <c r="Q150" s="215">
        <f>ROUND(I150*H150,2)</f>
        <v>0</v>
      </c>
      <c r="R150" s="215">
        <f>ROUND(J150*H150,2)</f>
        <v>0</v>
      </c>
      <c r="S150" s="68"/>
      <c r="T150" s="216">
        <f>S150*H150</f>
        <v>0</v>
      </c>
      <c r="U150" s="216">
        <v>0</v>
      </c>
      <c r="V150" s="216">
        <f>U150*H150</f>
        <v>0</v>
      </c>
      <c r="W150" s="216">
        <v>0</v>
      </c>
      <c r="X150" s="217">
        <f>W150*H150</f>
        <v>0</v>
      </c>
      <c r="Y150" s="32"/>
      <c r="Z150" s="32"/>
      <c r="AA150" s="32"/>
      <c r="AB150" s="32"/>
      <c r="AC150" s="32"/>
      <c r="AD150" s="32"/>
      <c r="AE150" s="32"/>
      <c r="AR150" s="218" t="s">
        <v>225</v>
      </c>
      <c r="AT150" s="218" t="s">
        <v>138</v>
      </c>
      <c r="AU150" s="218" t="s">
        <v>88</v>
      </c>
      <c r="AY150" s="16" t="s">
        <v>135</v>
      </c>
      <c r="BE150" s="219">
        <f>IF(O150="základní",K150,0)</f>
        <v>0</v>
      </c>
      <c r="BF150" s="219">
        <f>IF(O150="snížená",K150,0)</f>
        <v>0</v>
      </c>
      <c r="BG150" s="219">
        <f>IF(O150="zákl. přenesená",K150,0)</f>
        <v>0</v>
      </c>
      <c r="BH150" s="219">
        <f>IF(O150="sníž. přenesená",K150,0)</f>
        <v>0</v>
      </c>
      <c r="BI150" s="219">
        <f>IF(O150="nulová",K150,0)</f>
        <v>0</v>
      </c>
      <c r="BJ150" s="16" t="s">
        <v>88</v>
      </c>
      <c r="BK150" s="219">
        <f>ROUND(P150*H150,2)</f>
        <v>0</v>
      </c>
      <c r="BL150" s="16" t="s">
        <v>225</v>
      </c>
      <c r="BM150" s="218" t="s">
        <v>367</v>
      </c>
    </row>
    <row r="151" spans="1:65" s="2" customFormat="1" ht="21.75" customHeight="1">
      <c r="A151" s="32"/>
      <c r="B151" s="33"/>
      <c r="C151" s="206" t="s">
        <v>227</v>
      </c>
      <c r="D151" s="206" t="s">
        <v>138</v>
      </c>
      <c r="E151" s="207" t="s">
        <v>231</v>
      </c>
      <c r="F151" s="208" t="s">
        <v>232</v>
      </c>
      <c r="G151" s="209" t="s">
        <v>154</v>
      </c>
      <c r="H151" s="210">
        <v>4</v>
      </c>
      <c r="I151" s="211"/>
      <c r="J151" s="211"/>
      <c r="K151" s="212">
        <f>ROUND(P151*H151,2)</f>
        <v>0</v>
      </c>
      <c r="L151" s="208" t="s">
        <v>142</v>
      </c>
      <c r="M151" s="37"/>
      <c r="N151" s="213" t="s">
        <v>1</v>
      </c>
      <c r="O151" s="214" t="s">
        <v>43</v>
      </c>
      <c r="P151" s="215">
        <f>I151+J151</f>
        <v>0</v>
      </c>
      <c r="Q151" s="215">
        <f>ROUND(I151*H151,2)</f>
        <v>0</v>
      </c>
      <c r="R151" s="215">
        <f>ROUND(J151*H151,2)</f>
        <v>0</v>
      </c>
      <c r="S151" s="68"/>
      <c r="T151" s="216">
        <f>S151*H151</f>
        <v>0</v>
      </c>
      <c r="U151" s="216">
        <v>0</v>
      </c>
      <c r="V151" s="216">
        <f>U151*H151</f>
        <v>0</v>
      </c>
      <c r="W151" s="216">
        <v>0</v>
      </c>
      <c r="X151" s="217">
        <f>W151*H151</f>
        <v>0</v>
      </c>
      <c r="Y151" s="32"/>
      <c r="Z151" s="32"/>
      <c r="AA151" s="32"/>
      <c r="AB151" s="32"/>
      <c r="AC151" s="32"/>
      <c r="AD151" s="32"/>
      <c r="AE151" s="32"/>
      <c r="AR151" s="218" t="s">
        <v>225</v>
      </c>
      <c r="AT151" s="218" t="s">
        <v>138</v>
      </c>
      <c r="AU151" s="218" t="s">
        <v>88</v>
      </c>
      <c r="AY151" s="16" t="s">
        <v>135</v>
      </c>
      <c r="BE151" s="219">
        <f>IF(O151="základní",K151,0)</f>
        <v>0</v>
      </c>
      <c r="BF151" s="219">
        <f>IF(O151="snížená",K151,0)</f>
        <v>0</v>
      </c>
      <c r="BG151" s="219">
        <f>IF(O151="zákl. přenesená",K151,0)</f>
        <v>0</v>
      </c>
      <c r="BH151" s="219">
        <f>IF(O151="sníž. přenesená",K151,0)</f>
        <v>0</v>
      </c>
      <c r="BI151" s="219">
        <f>IF(O151="nulová",K151,0)</f>
        <v>0</v>
      </c>
      <c r="BJ151" s="16" t="s">
        <v>88</v>
      </c>
      <c r="BK151" s="219">
        <f>ROUND(P151*H151,2)</f>
        <v>0</v>
      </c>
      <c r="BL151" s="16" t="s">
        <v>225</v>
      </c>
      <c r="BM151" s="218" t="s">
        <v>368</v>
      </c>
    </row>
    <row r="152" spans="1:65" s="2" customFormat="1" ht="21.75" customHeight="1">
      <c r="A152" s="32"/>
      <c r="B152" s="33"/>
      <c r="C152" s="206" t="s">
        <v>8</v>
      </c>
      <c r="D152" s="206" t="s">
        <v>138</v>
      </c>
      <c r="E152" s="207" t="s">
        <v>235</v>
      </c>
      <c r="F152" s="208" t="s">
        <v>236</v>
      </c>
      <c r="G152" s="209" t="s">
        <v>154</v>
      </c>
      <c r="H152" s="210">
        <v>4</v>
      </c>
      <c r="I152" s="211"/>
      <c r="J152" s="211"/>
      <c r="K152" s="212">
        <f>ROUND(P152*H152,2)</f>
        <v>0</v>
      </c>
      <c r="L152" s="208" t="s">
        <v>142</v>
      </c>
      <c r="M152" s="37"/>
      <c r="N152" s="213" t="s">
        <v>1</v>
      </c>
      <c r="O152" s="214" t="s">
        <v>43</v>
      </c>
      <c r="P152" s="215">
        <f>I152+J152</f>
        <v>0</v>
      </c>
      <c r="Q152" s="215">
        <f>ROUND(I152*H152,2)</f>
        <v>0</v>
      </c>
      <c r="R152" s="215">
        <f>ROUND(J152*H152,2)</f>
        <v>0</v>
      </c>
      <c r="S152" s="68"/>
      <c r="T152" s="216">
        <f>S152*H152</f>
        <v>0</v>
      </c>
      <c r="U152" s="216">
        <v>0</v>
      </c>
      <c r="V152" s="216">
        <f>U152*H152</f>
        <v>0</v>
      </c>
      <c r="W152" s="216">
        <v>0</v>
      </c>
      <c r="X152" s="217">
        <f>W152*H152</f>
        <v>0</v>
      </c>
      <c r="Y152" s="32"/>
      <c r="Z152" s="32"/>
      <c r="AA152" s="32"/>
      <c r="AB152" s="32"/>
      <c r="AC152" s="32"/>
      <c r="AD152" s="32"/>
      <c r="AE152" s="32"/>
      <c r="AR152" s="218" t="s">
        <v>225</v>
      </c>
      <c r="AT152" s="218" t="s">
        <v>138</v>
      </c>
      <c r="AU152" s="218" t="s">
        <v>88</v>
      </c>
      <c r="AY152" s="16" t="s">
        <v>135</v>
      </c>
      <c r="BE152" s="219">
        <f>IF(O152="základní",K152,0)</f>
        <v>0</v>
      </c>
      <c r="BF152" s="219">
        <f>IF(O152="snížená",K152,0)</f>
        <v>0</v>
      </c>
      <c r="BG152" s="219">
        <f>IF(O152="zákl. přenesená",K152,0)</f>
        <v>0</v>
      </c>
      <c r="BH152" s="219">
        <f>IF(O152="sníž. přenesená",K152,0)</f>
        <v>0</v>
      </c>
      <c r="BI152" s="219">
        <f>IF(O152="nulová",K152,0)</f>
        <v>0</v>
      </c>
      <c r="BJ152" s="16" t="s">
        <v>88</v>
      </c>
      <c r="BK152" s="219">
        <f>ROUND(P152*H152,2)</f>
        <v>0</v>
      </c>
      <c r="BL152" s="16" t="s">
        <v>225</v>
      </c>
      <c r="BM152" s="218" t="s">
        <v>369</v>
      </c>
    </row>
    <row r="153" spans="1:65" s="2" customFormat="1" ht="33" customHeight="1">
      <c r="A153" s="32"/>
      <c r="B153" s="33"/>
      <c r="C153" s="206" t="s">
        <v>234</v>
      </c>
      <c r="D153" s="206" t="s">
        <v>138</v>
      </c>
      <c r="E153" s="207" t="s">
        <v>239</v>
      </c>
      <c r="F153" s="208" t="s">
        <v>240</v>
      </c>
      <c r="G153" s="209" t="s">
        <v>241</v>
      </c>
      <c r="H153" s="210">
        <v>121.6</v>
      </c>
      <c r="I153" s="211"/>
      <c r="J153" s="211"/>
      <c r="K153" s="212">
        <f>ROUND(P153*H153,2)</f>
        <v>0</v>
      </c>
      <c r="L153" s="208" t="s">
        <v>142</v>
      </c>
      <c r="M153" s="37"/>
      <c r="N153" s="213" t="s">
        <v>1</v>
      </c>
      <c r="O153" s="214" t="s">
        <v>43</v>
      </c>
      <c r="P153" s="215">
        <f>I153+J153</f>
        <v>0</v>
      </c>
      <c r="Q153" s="215">
        <f>ROUND(I153*H153,2)</f>
        <v>0</v>
      </c>
      <c r="R153" s="215">
        <f>ROUND(J153*H153,2)</f>
        <v>0</v>
      </c>
      <c r="S153" s="68"/>
      <c r="T153" s="216">
        <f>S153*H153</f>
        <v>0</v>
      </c>
      <c r="U153" s="216">
        <v>0</v>
      </c>
      <c r="V153" s="216">
        <f>U153*H153</f>
        <v>0</v>
      </c>
      <c r="W153" s="216">
        <v>0</v>
      </c>
      <c r="X153" s="217">
        <f>W153*H153</f>
        <v>0</v>
      </c>
      <c r="Y153" s="32"/>
      <c r="Z153" s="32"/>
      <c r="AA153" s="32"/>
      <c r="AB153" s="32"/>
      <c r="AC153" s="32"/>
      <c r="AD153" s="32"/>
      <c r="AE153" s="32"/>
      <c r="AR153" s="218" t="s">
        <v>225</v>
      </c>
      <c r="AT153" s="218" t="s">
        <v>138</v>
      </c>
      <c r="AU153" s="218" t="s">
        <v>88</v>
      </c>
      <c r="AY153" s="16" t="s">
        <v>135</v>
      </c>
      <c r="BE153" s="219">
        <f>IF(O153="základní",K153,0)</f>
        <v>0</v>
      </c>
      <c r="BF153" s="219">
        <f>IF(O153="snížená",K153,0)</f>
        <v>0</v>
      </c>
      <c r="BG153" s="219">
        <f>IF(O153="zákl. přenesená",K153,0)</f>
        <v>0</v>
      </c>
      <c r="BH153" s="219">
        <f>IF(O153="sníž. přenesená",K153,0)</f>
        <v>0</v>
      </c>
      <c r="BI153" s="219">
        <f>IF(O153="nulová",K153,0)</f>
        <v>0</v>
      </c>
      <c r="BJ153" s="16" t="s">
        <v>88</v>
      </c>
      <c r="BK153" s="219">
        <f>ROUND(P153*H153,2)</f>
        <v>0</v>
      </c>
      <c r="BL153" s="16" t="s">
        <v>225</v>
      </c>
      <c r="BM153" s="218" t="s">
        <v>370</v>
      </c>
    </row>
    <row r="154" spans="1:65" s="2" customFormat="1" ht="19.5">
      <c r="A154" s="32"/>
      <c r="B154" s="33"/>
      <c r="C154" s="34"/>
      <c r="D154" s="220" t="s">
        <v>149</v>
      </c>
      <c r="E154" s="34"/>
      <c r="F154" s="221" t="s">
        <v>243</v>
      </c>
      <c r="G154" s="34"/>
      <c r="H154" s="34"/>
      <c r="I154" s="113"/>
      <c r="J154" s="113"/>
      <c r="K154" s="34"/>
      <c r="L154" s="34"/>
      <c r="M154" s="37"/>
      <c r="N154" s="222"/>
      <c r="O154" s="223"/>
      <c r="P154" s="68"/>
      <c r="Q154" s="68"/>
      <c r="R154" s="68"/>
      <c r="S154" s="68"/>
      <c r="T154" s="68"/>
      <c r="U154" s="68"/>
      <c r="V154" s="68"/>
      <c r="W154" s="68"/>
      <c r="X154" s="69"/>
      <c r="Y154" s="32"/>
      <c r="Z154" s="32"/>
      <c r="AA154" s="32"/>
      <c r="AB154" s="32"/>
      <c r="AC154" s="32"/>
      <c r="AD154" s="32"/>
      <c r="AE154" s="32"/>
      <c r="AT154" s="16" t="s">
        <v>149</v>
      </c>
      <c r="AU154" s="16" t="s">
        <v>88</v>
      </c>
    </row>
    <row r="155" spans="1:65" s="13" customFormat="1" ht="11.25">
      <c r="B155" s="224"/>
      <c r="C155" s="225"/>
      <c r="D155" s="220" t="s">
        <v>244</v>
      </c>
      <c r="E155" s="226" t="s">
        <v>1</v>
      </c>
      <c r="F155" s="227" t="s">
        <v>371</v>
      </c>
      <c r="G155" s="225"/>
      <c r="H155" s="228">
        <v>120.8</v>
      </c>
      <c r="I155" s="229"/>
      <c r="J155" s="229"/>
      <c r="K155" s="225"/>
      <c r="L155" s="225"/>
      <c r="M155" s="230"/>
      <c r="N155" s="231"/>
      <c r="O155" s="232"/>
      <c r="P155" s="232"/>
      <c r="Q155" s="232"/>
      <c r="R155" s="232"/>
      <c r="S155" s="232"/>
      <c r="T155" s="232"/>
      <c r="U155" s="232"/>
      <c r="V155" s="232"/>
      <c r="W155" s="232"/>
      <c r="X155" s="233"/>
      <c r="AT155" s="234" t="s">
        <v>244</v>
      </c>
      <c r="AU155" s="234" t="s">
        <v>88</v>
      </c>
      <c r="AV155" s="13" t="s">
        <v>90</v>
      </c>
      <c r="AW155" s="13" t="s">
        <v>5</v>
      </c>
      <c r="AX155" s="13" t="s">
        <v>80</v>
      </c>
      <c r="AY155" s="234" t="s">
        <v>135</v>
      </c>
    </row>
    <row r="156" spans="1:65" s="13" customFormat="1" ht="11.25">
      <c r="B156" s="224"/>
      <c r="C156" s="225"/>
      <c r="D156" s="220" t="s">
        <v>244</v>
      </c>
      <c r="E156" s="226" t="s">
        <v>1</v>
      </c>
      <c r="F156" s="227" t="s">
        <v>246</v>
      </c>
      <c r="G156" s="225"/>
      <c r="H156" s="228">
        <v>0.8</v>
      </c>
      <c r="I156" s="229"/>
      <c r="J156" s="229"/>
      <c r="K156" s="225"/>
      <c r="L156" s="225"/>
      <c r="M156" s="230"/>
      <c r="N156" s="231"/>
      <c r="O156" s="232"/>
      <c r="P156" s="232"/>
      <c r="Q156" s="232"/>
      <c r="R156" s="232"/>
      <c r="S156" s="232"/>
      <c r="T156" s="232"/>
      <c r="U156" s="232"/>
      <c r="V156" s="232"/>
      <c r="W156" s="232"/>
      <c r="X156" s="233"/>
      <c r="AT156" s="234" t="s">
        <v>244</v>
      </c>
      <c r="AU156" s="234" t="s">
        <v>88</v>
      </c>
      <c r="AV156" s="13" t="s">
        <v>90</v>
      </c>
      <c r="AW156" s="13" t="s">
        <v>5</v>
      </c>
      <c r="AX156" s="13" t="s">
        <v>80</v>
      </c>
      <c r="AY156" s="234" t="s">
        <v>135</v>
      </c>
    </row>
    <row r="157" spans="1:65" s="14" customFormat="1" ht="11.25">
      <c r="B157" s="235"/>
      <c r="C157" s="236"/>
      <c r="D157" s="220" t="s">
        <v>244</v>
      </c>
      <c r="E157" s="237" t="s">
        <v>1</v>
      </c>
      <c r="F157" s="238" t="s">
        <v>247</v>
      </c>
      <c r="G157" s="236"/>
      <c r="H157" s="239">
        <v>121.6</v>
      </c>
      <c r="I157" s="240"/>
      <c r="J157" s="240"/>
      <c r="K157" s="236"/>
      <c r="L157" s="236"/>
      <c r="M157" s="241"/>
      <c r="N157" s="242"/>
      <c r="O157" s="243"/>
      <c r="P157" s="243"/>
      <c r="Q157" s="243"/>
      <c r="R157" s="243"/>
      <c r="S157" s="243"/>
      <c r="T157" s="243"/>
      <c r="U157" s="243"/>
      <c r="V157" s="243"/>
      <c r="W157" s="243"/>
      <c r="X157" s="244"/>
      <c r="AT157" s="245" t="s">
        <v>244</v>
      </c>
      <c r="AU157" s="245" t="s">
        <v>88</v>
      </c>
      <c r="AV157" s="14" t="s">
        <v>143</v>
      </c>
      <c r="AW157" s="14" t="s">
        <v>5</v>
      </c>
      <c r="AX157" s="14" t="s">
        <v>88</v>
      </c>
      <c r="AY157" s="245" t="s">
        <v>135</v>
      </c>
    </row>
    <row r="158" spans="1:65" s="2" customFormat="1" ht="33" customHeight="1">
      <c r="A158" s="32"/>
      <c r="B158" s="33"/>
      <c r="C158" s="206" t="s">
        <v>238</v>
      </c>
      <c r="D158" s="206" t="s">
        <v>138</v>
      </c>
      <c r="E158" s="207" t="s">
        <v>239</v>
      </c>
      <c r="F158" s="208" t="s">
        <v>240</v>
      </c>
      <c r="G158" s="209" t="s">
        <v>241</v>
      </c>
      <c r="H158" s="210">
        <v>120.8</v>
      </c>
      <c r="I158" s="211"/>
      <c r="J158" s="211"/>
      <c r="K158" s="212">
        <f>ROUND(P158*H158,2)</f>
        <v>0</v>
      </c>
      <c r="L158" s="208" t="s">
        <v>142</v>
      </c>
      <c r="M158" s="37"/>
      <c r="N158" s="213" t="s">
        <v>1</v>
      </c>
      <c r="O158" s="214" t="s">
        <v>43</v>
      </c>
      <c r="P158" s="215">
        <f>I158+J158</f>
        <v>0</v>
      </c>
      <c r="Q158" s="215">
        <f>ROUND(I158*H158,2)</f>
        <v>0</v>
      </c>
      <c r="R158" s="215">
        <f>ROUND(J158*H158,2)</f>
        <v>0</v>
      </c>
      <c r="S158" s="68"/>
      <c r="T158" s="216">
        <f>S158*H158</f>
        <v>0</v>
      </c>
      <c r="U158" s="216">
        <v>0</v>
      </c>
      <c r="V158" s="216">
        <f>U158*H158</f>
        <v>0</v>
      </c>
      <c r="W158" s="216">
        <v>0</v>
      </c>
      <c r="X158" s="217">
        <f>W158*H158</f>
        <v>0</v>
      </c>
      <c r="Y158" s="32"/>
      <c r="Z158" s="32"/>
      <c r="AA158" s="32"/>
      <c r="AB158" s="32"/>
      <c r="AC158" s="32"/>
      <c r="AD158" s="32"/>
      <c r="AE158" s="32"/>
      <c r="AR158" s="218" t="s">
        <v>225</v>
      </c>
      <c r="AT158" s="218" t="s">
        <v>138</v>
      </c>
      <c r="AU158" s="218" t="s">
        <v>88</v>
      </c>
      <c r="AY158" s="16" t="s">
        <v>135</v>
      </c>
      <c r="BE158" s="219">
        <f>IF(O158="základní",K158,0)</f>
        <v>0</v>
      </c>
      <c r="BF158" s="219">
        <f>IF(O158="snížená",K158,0)</f>
        <v>0</v>
      </c>
      <c r="BG158" s="219">
        <f>IF(O158="zákl. přenesená",K158,0)</f>
        <v>0</v>
      </c>
      <c r="BH158" s="219">
        <f>IF(O158="sníž. přenesená",K158,0)</f>
        <v>0</v>
      </c>
      <c r="BI158" s="219">
        <f>IF(O158="nulová",K158,0)</f>
        <v>0</v>
      </c>
      <c r="BJ158" s="16" t="s">
        <v>88</v>
      </c>
      <c r="BK158" s="219">
        <f>ROUND(P158*H158,2)</f>
        <v>0</v>
      </c>
      <c r="BL158" s="16" t="s">
        <v>225</v>
      </c>
      <c r="BM158" s="218" t="s">
        <v>372</v>
      </c>
    </row>
    <row r="159" spans="1:65" s="2" customFormat="1" ht="19.5">
      <c r="A159" s="32"/>
      <c r="B159" s="33"/>
      <c r="C159" s="34"/>
      <c r="D159" s="220" t="s">
        <v>149</v>
      </c>
      <c r="E159" s="34"/>
      <c r="F159" s="221" t="s">
        <v>243</v>
      </c>
      <c r="G159" s="34"/>
      <c r="H159" s="34"/>
      <c r="I159" s="113"/>
      <c r="J159" s="113"/>
      <c r="K159" s="34"/>
      <c r="L159" s="34"/>
      <c r="M159" s="37"/>
      <c r="N159" s="222"/>
      <c r="O159" s="223"/>
      <c r="P159" s="68"/>
      <c r="Q159" s="68"/>
      <c r="R159" s="68"/>
      <c r="S159" s="68"/>
      <c r="T159" s="68"/>
      <c r="U159" s="68"/>
      <c r="V159" s="68"/>
      <c r="W159" s="68"/>
      <c r="X159" s="69"/>
      <c r="Y159" s="32"/>
      <c r="Z159" s="32"/>
      <c r="AA159" s="32"/>
      <c r="AB159" s="32"/>
      <c r="AC159" s="32"/>
      <c r="AD159" s="32"/>
      <c r="AE159" s="32"/>
      <c r="AT159" s="16" t="s">
        <v>149</v>
      </c>
      <c r="AU159" s="16" t="s">
        <v>88</v>
      </c>
    </row>
    <row r="160" spans="1:65" s="13" customFormat="1" ht="11.25">
      <c r="B160" s="224"/>
      <c r="C160" s="225"/>
      <c r="D160" s="220" t="s">
        <v>244</v>
      </c>
      <c r="E160" s="226" t="s">
        <v>1</v>
      </c>
      <c r="F160" s="227" t="s">
        <v>373</v>
      </c>
      <c r="G160" s="225"/>
      <c r="H160" s="228">
        <v>120.8</v>
      </c>
      <c r="I160" s="229"/>
      <c r="J160" s="229"/>
      <c r="K160" s="225"/>
      <c r="L160" s="225"/>
      <c r="M160" s="230"/>
      <c r="N160" s="231"/>
      <c r="O160" s="232"/>
      <c r="P160" s="232"/>
      <c r="Q160" s="232"/>
      <c r="R160" s="232"/>
      <c r="S160" s="232"/>
      <c r="T160" s="232"/>
      <c r="U160" s="232"/>
      <c r="V160" s="232"/>
      <c r="W160" s="232"/>
      <c r="X160" s="233"/>
      <c r="AT160" s="234" t="s">
        <v>244</v>
      </c>
      <c r="AU160" s="234" t="s">
        <v>88</v>
      </c>
      <c r="AV160" s="13" t="s">
        <v>90</v>
      </c>
      <c r="AW160" s="13" t="s">
        <v>5</v>
      </c>
      <c r="AX160" s="13" t="s">
        <v>88</v>
      </c>
      <c r="AY160" s="234" t="s">
        <v>135</v>
      </c>
    </row>
    <row r="161" spans="1:65" s="2" customFormat="1" ht="21.75" customHeight="1">
      <c r="A161" s="32"/>
      <c r="B161" s="33"/>
      <c r="C161" s="206" t="s">
        <v>248</v>
      </c>
      <c r="D161" s="206" t="s">
        <v>138</v>
      </c>
      <c r="E161" s="207" t="s">
        <v>252</v>
      </c>
      <c r="F161" s="208" t="s">
        <v>253</v>
      </c>
      <c r="G161" s="209" t="s">
        <v>241</v>
      </c>
      <c r="H161" s="210">
        <v>0.8</v>
      </c>
      <c r="I161" s="211"/>
      <c r="J161" s="211"/>
      <c r="K161" s="212">
        <f>ROUND(P161*H161,2)</f>
        <v>0</v>
      </c>
      <c r="L161" s="208" t="s">
        <v>142</v>
      </c>
      <c r="M161" s="37"/>
      <c r="N161" s="213" t="s">
        <v>1</v>
      </c>
      <c r="O161" s="214" t="s">
        <v>43</v>
      </c>
      <c r="P161" s="215">
        <f>I161+J161</f>
        <v>0</v>
      </c>
      <c r="Q161" s="215">
        <f>ROUND(I161*H161,2)</f>
        <v>0</v>
      </c>
      <c r="R161" s="215">
        <f>ROUND(J161*H161,2)</f>
        <v>0</v>
      </c>
      <c r="S161" s="68"/>
      <c r="T161" s="216">
        <f>S161*H161</f>
        <v>0</v>
      </c>
      <c r="U161" s="216">
        <v>0</v>
      </c>
      <c r="V161" s="216">
        <f>U161*H161</f>
        <v>0</v>
      </c>
      <c r="W161" s="216">
        <v>0</v>
      </c>
      <c r="X161" s="217">
        <f>W161*H161</f>
        <v>0</v>
      </c>
      <c r="Y161" s="32"/>
      <c r="Z161" s="32"/>
      <c r="AA161" s="32"/>
      <c r="AB161" s="32"/>
      <c r="AC161" s="32"/>
      <c r="AD161" s="32"/>
      <c r="AE161" s="32"/>
      <c r="AR161" s="218" t="s">
        <v>225</v>
      </c>
      <c r="AT161" s="218" t="s">
        <v>138</v>
      </c>
      <c r="AU161" s="218" t="s">
        <v>88</v>
      </c>
      <c r="AY161" s="16" t="s">
        <v>135</v>
      </c>
      <c r="BE161" s="219">
        <f>IF(O161="základní",K161,0)</f>
        <v>0</v>
      </c>
      <c r="BF161" s="219">
        <f>IF(O161="snížená",K161,0)</f>
        <v>0</v>
      </c>
      <c r="BG161" s="219">
        <f>IF(O161="zákl. přenesená",K161,0)</f>
        <v>0</v>
      </c>
      <c r="BH161" s="219">
        <f>IF(O161="sníž. přenesená",K161,0)</f>
        <v>0</v>
      </c>
      <c r="BI161" s="219">
        <f>IF(O161="nulová",K161,0)</f>
        <v>0</v>
      </c>
      <c r="BJ161" s="16" t="s">
        <v>88</v>
      </c>
      <c r="BK161" s="219">
        <f>ROUND(P161*H161,2)</f>
        <v>0</v>
      </c>
      <c r="BL161" s="16" t="s">
        <v>225</v>
      </c>
      <c r="BM161" s="218" t="s">
        <v>374</v>
      </c>
    </row>
    <row r="162" spans="1:65" s="2" customFormat="1" ht="19.5">
      <c r="A162" s="32"/>
      <c r="B162" s="33"/>
      <c r="C162" s="34"/>
      <c r="D162" s="220" t="s">
        <v>149</v>
      </c>
      <c r="E162" s="34"/>
      <c r="F162" s="221" t="s">
        <v>243</v>
      </c>
      <c r="G162" s="34"/>
      <c r="H162" s="34"/>
      <c r="I162" s="113"/>
      <c r="J162" s="113"/>
      <c r="K162" s="34"/>
      <c r="L162" s="34"/>
      <c r="M162" s="37"/>
      <c r="N162" s="222"/>
      <c r="O162" s="223"/>
      <c r="P162" s="68"/>
      <c r="Q162" s="68"/>
      <c r="R162" s="68"/>
      <c r="S162" s="68"/>
      <c r="T162" s="68"/>
      <c r="U162" s="68"/>
      <c r="V162" s="68"/>
      <c r="W162" s="68"/>
      <c r="X162" s="69"/>
      <c r="Y162" s="32"/>
      <c r="Z162" s="32"/>
      <c r="AA162" s="32"/>
      <c r="AB162" s="32"/>
      <c r="AC162" s="32"/>
      <c r="AD162" s="32"/>
      <c r="AE162" s="32"/>
      <c r="AT162" s="16" t="s">
        <v>149</v>
      </c>
      <c r="AU162" s="16" t="s">
        <v>88</v>
      </c>
    </row>
    <row r="163" spans="1:65" s="13" customFormat="1" ht="11.25">
      <c r="B163" s="224"/>
      <c r="C163" s="225"/>
      <c r="D163" s="220" t="s">
        <v>244</v>
      </c>
      <c r="E163" s="226" t="s">
        <v>1</v>
      </c>
      <c r="F163" s="227" t="s">
        <v>375</v>
      </c>
      <c r="G163" s="225"/>
      <c r="H163" s="228">
        <v>0.8</v>
      </c>
      <c r="I163" s="229"/>
      <c r="J163" s="229"/>
      <c r="K163" s="225"/>
      <c r="L163" s="225"/>
      <c r="M163" s="230"/>
      <c r="N163" s="231"/>
      <c r="O163" s="232"/>
      <c r="P163" s="232"/>
      <c r="Q163" s="232"/>
      <c r="R163" s="232"/>
      <c r="S163" s="232"/>
      <c r="T163" s="232"/>
      <c r="U163" s="232"/>
      <c r="V163" s="232"/>
      <c r="W163" s="232"/>
      <c r="X163" s="233"/>
      <c r="AT163" s="234" t="s">
        <v>244</v>
      </c>
      <c r="AU163" s="234" t="s">
        <v>88</v>
      </c>
      <c r="AV163" s="13" t="s">
        <v>90</v>
      </c>
      <c r="AW163" s="13" t="s">
        <v>5</v>
      </c>
      <c r="AX163" s="13" t="s">
        <v>88</v>
      </c>
      <c r="AY163" s="234" t="s">
        <v>135</v>
      </c>
    </row>
    <row r="164" spans="1:65" s="2" customFormat="1" ht="21.75" customHeight="1">
      <c r="A164" s="32"/>
      <c r="B164" s="33"/>
      <c r="C164" s="206" t="s">
        <v>251</v>
      </c>
      <c r="D164" s="206" t="s">
        <v>138</v>
      </c>
      <c r="E164" s="207" t="s">
        <v>257</v>
      </c>
      <c r="F164" s="208" t="s">
        <v>258</v>
      </c>
      <c r="G164" s="209" t="s">
        <v>241</v>
      </c>
      <c r="H164" s="210">
        <v>255</v>
      </c>
      <c r="I164" s="211"/>
      <c r="J164" s="211"/>
      <c r="K164" s="212">
        <f>ROUND(P164*H164,2)</f>
        <v>0</v>
      </c>
      <c r="L164" s="208" t="s">
        <v>142</v>
      </c>
      <c r="M164" s="37"/>
      <c r="N164" s="213" t="s">
        <v>1</v>
      </c>
      <c r="O164" s="214" t="s">
        <v>43</v>
      </c>
      <c r="P164" s="215">
        <f>I164+J164</f>
        <v>0</v>
      </c>
      <c r="Q164" s="215">
        <f>ROUND(I164*H164,2)</f>
        <v>0</v>
      </c>
      <c r="R164" s="215">
        <f>ROUND(J164*H164,2)</f>
        <v>0</v>
      </c>
      <c r="S164" s="68"/>
      <c r="T164" s="216">
        <f>S164*H164</f>
        <v>0</v>
      </c>
      <c r="U164" s="216">
        <v>0</v>
      </c>
      <c r="V164" s="216">
        <f>U164*H164</f>
        <v>0</v>
      </c>
      <c r="W164" s="216">
        <v>0</v>
      </c>
      <c r="X164" s="217">
        <f>W164*H164</f>
        <v>0</v>
      </c>
      <c r="Y164" s="32"/>
      <c r="Z164" s="32"/>
      <c r="AA164" s="32"/>
      <c r="AB164" s="32"/>
      <c r="AC164" s="32"/>
      <c r="AD164" s="32"/>
      <c r="AE164" s="32"/>
      <c r="AR164" s="218" t="s">
        <v>143</v>
      </c>
      <c r="AT164" s="218" t="s">
        <v>138</v>
      </c>
      <c r="AU164" s="218" t="s">
        <v>88</v>
      </c>
      <c r="AY164" s="16" t="s">
        <v>135</v>
      </c>
      <c r="BE164" s="219">
        <f>IF(O164="základní",K164,0)</f>
        <v>0</v>
      </c>
      <c r="BF164" s="219">
        <f>IF(O164="snížená",K164,0)</f>
        <v>0</v>
      </c>
      <c r="BG164" s="219">
        <f>IF(O164="zákl. přenesená",K164,0)</f>
        <v>0</v>
      </c>
      <c r="BH164" s="219">
        <f>IF(O164="sníž. přenesená",K164,0)</f>
        <v>0</v>
      </c>
      <c r="BI164" s="219">
        <f>IF(O164="nulová",K164,0)</f>
        <v>0</v>
      </c>
      <c r="BJ164" s="16" t="s">
        <v>88</v>
      </c>
      <c r="BK164" s="219">
        <f>ROUND(P164*H164,2)</f>
        <v>0</v>
      </c>
      <c r="BL164" s="16" t="s">
        <v>143</v>
      </c>
      <c r="BM164" s="218" t="s">
        <v>376</v>
      </c>
    </row>
    <row r="165" spans="1:65" s="2" customFormat="1" ht="19.5">
      <c r="A165" s="32"/>
      <c r="B165" s="33"/>
      <c r="C165" s="34"/>
      <c r="D165" s="220" t="s">
        <v>149</v>
      </c>
      <c r="E165" s="34"/>
      <c r="F165" s="221" t="s">
        <v>243</v>
      </c>
      <c r="G165" s="34"/>
      <c r="H165" s="34"/>
      <c r="I165" s="113"/>
      <c r="J165" s="113"/>
      <c r="K165" s="34"/>
      <c r="L165" s="34"/>
      <c r="M165" s="37"/>
      <c r="N165" s="222"/>
      <c r="O165" s="223"/>
      <c r="P165" s="68"/>
      <c r="Q165" s="68"/>
      <c r="R165" s="68"/>
      <c r="S165" s="68"/>
      <c r="T165" s="68"/>
      <c r="U165" s="68"/>
      <c r="V165" s="68"/>
      <c r="W165" s="68"/>
      <c r="X165" s="69"/>
      <c r="Y165" s="32"/>
      <c r="Z165" s="32"/>
      <c r="AA165" s="32"/>
      <c r="AB165" s="32"/>
      <c r="AC165" s="32"/>
      <c r="AD165" s="32"/>
      <c r="AE165" s="32"/>
      <c r="AT165" s="16" t="s">
        <v>149</v>
      </c>
      <c r="AU165" s="16" t="s">
        <v>88</v>
      </c>
    </row>
    <row r="166" spans="1:65" s="13" customFormat="1" ht="11.25">
      <c r="B166" s="224"/>
      <c r="C166" s="225"/>
      <c r="D166" s="220" t="s">
        <v>244</v>
      </c>
      <c r="E166" s="226" t="s">
        <v>1</v>
      </c>
      <c r="F166" s="227" t="s">
        <v>377</v>
      </c>
      <c r="G166" s="225"/>
      <c r="H166" s="228">
        <v>255</v>
      </c>
      <c r="I166" s="229"/>
      <c r="J166" s="229"/>
      <c r="K166" s="225"/>
      <c r="L166" s="225"/>
      <c r="M166" s="230"/>
      <c r="N166" s="231"/>
      <c r="O166" s="232"/>
      <c r="P166" s="232"/>
      <c r="Q166" s="232"/>
      <c r="R166" s="232"/>
      <c r="S166" s="232"/>
      <c r="T166" s="232"/>
      <c r="U166" s="232"/>
      <c r="V166" s="232"/>
      <c r="W166" s="232"/>
      <c r="X166" s="233"/>
      <c r="AT166" s="234" t="s">
        <v>244</v>
      </c>
      <c r="AU166" s="234" t="s">
        <v>88</v>
      </c>
      <c r="AV166" s="13" t="s">
        <v>90</v>
      </c>
      <c r="AW166" s="13" t="s">
        <v>5</v>
      </c>
      <c r="AX166" s="13" t="s">
        <v>88</v>
      </c>
      <c r="AY166" s="234" t="s">
        <v>135</v>
      </c>
    </row>
    <row r="167" spans="1:65" s="2" customFormat="1" ht="21.75" customHeight="1">
      <c r="A167" s="32"/>
      <c r="B167" s="33"/>
      <c r="C167" s="206" t="s">
        <v>256</v>
      </c>
      <c r="D167" s="206" t="s">
        <v>138</v>
      </c>
      <c r="E167" s="207" t="s">
        <v>262</v>
      </c>
      <c r="F167" s="208" t="s">
        <v>263</v>
      </c>
      <c r="G167" s="209" t="s">
        <v>241</v>
      </c>
      <c r="H167" s="210">
        <v>1.9</v>
      </c>
      <c r="I167" s="211"/>
      <c r="J167" s="211"/>
      <c r="K167" s="212">
        <f>ROUND(P167*H167,2)</f>
        <v>0</v>
      </c>
      <c r="L167" s="208" t="s">
        <v>142</v>
      </c>
      <c r="M167" s="37"/>
      <c r="N167" s="213" t="s">
        <v>1</v>
      </c>
      <c r="O167" s="214" t="s">
        <v>43</v>
      </c>
      <c r="P167" s="215">
        <f>I167+J167</f>
        <v>0</v>
      </c>
      <c r="Q167" s="215">
        <f>ROUND(I167*H167,2)</f>
        <v>0</v>
      </c>
      <c r="R167" s="215">
        <f>ROUND(J167*H167,2)</f>
        <v>0</v>
      </c>
      <c r="S167" s="68"/>
      <c r="T167" s="216">
        <f>S167*H167</f>
        <v>0</v>
      </c>
      <c r="U167" s="216">
        <v>0</v>
      </c>
      <c r="V167" s="216">
        <f>U167*H167</f>
        <v>0</v>
      </c>
      <c r="W167" s="216">
        <v>0</v>
      </c>
      <c r="X167" s="217">
        <f>W167*H167</f>
        <v>0</v>
      </c>
      <c r="Y167" s="32"/>
      <c r="Z167" s="32"/>
      <c r="AA167" s="32"/>
      <c r="AB167" s="32"/>
      <c r="AC167" s="32"/>
      <c r="AD167" s="32"/>
      <c r="AE167" s="32"/>
      <c r="AR167" s="218" t="s">
        <v>225</v>
      </c>
      <c r="AT167" s="218" t="s">
        <v>138</v>
      </c>
      <c r="AU167" s="218" t="s">
        <v>88</v>
      </c>
      <c r="AY167" s="16" t="s">
        <v>135</v>
      </c>
      <c r="BE167" s="219">
        <f>IF(O167="základní",K167,0)</f>
        <v>0</v>
      </c>
      <c r="BF167" s="219">
        <f>IF(O167="snížená",K167,0)</f>
        <v>0</v>
      </c>
      <c r="BG167" s="219">
        <f>IF(O167="zákl. přenesená",K167,0)</f>
        <v>0</v>
      </c>
      <c r="BH167" s="219">
        <f>IF(O167="sníž. přenesená",K167,0)</f>
        <v>0</v>
      </c>
      <c r="BI167" s="219">
        <f>IF(O167="nulová",K167,0)</f>
        <v>0</v>
      </c>
      <c r="BJ167" s="16" t="s">
        <v>88</v>
      </c>
      <c r="BK167" s="219">
        <f>ROUND(P167*H167,2)</f>
        <v>0</v>
      </c>
      <c r="BL167" s="16" t="s">
        <v>225</v>
      </c>
      <c r="BM167" s="218" t="s">
        <v>378</v>
      </c>
    </row>
    <row r="168" spans="1:65" s="2" customFormat="1" ht="19.5">
      <c r="A168" s="32"/>
      <c r="B168" s="33"/>
      <c r="C168" s="34"/>
      <c r="D168" s="220" t="s">
        <v>149</v>
      </c>
      <c r="E168" s="34"/>
      <c r="F168" s="221" t="s">
        <v>243</v>
      </c>
      <c r="G168" s="34"/>
      <c r="H168" s="34"/>
      <c r="I168" s="113"/>
      <c r="J168" s="113"/>
      <c r="K168" s="34"/>
      <c r="L168" s="34"/>
      <c r="M168" s="37"/>
      <c r="N168" s="222"/>
      <c r="O168" s="223"/>
      <c r="P168" s="68"/>
      <c r="Q168" s="68"/>
      <c r="R168" s="68"/>
      <c r="S168" s="68"/>
      <c r="T168" s="68"/>
      <c r="U168" s="68"/>
      <c r="V168" s="68"/>
      <c r="W168" s="68"/>
      <c r="X168" s="69"/>
      <c r="Y168" s="32"/>
      <c r="Z168" s="32"/>
      <c r="AA168" s="32"/>
      <c r="AB168" s="32"/>
      <c r="AC168" s="32"/>
      <c r="AD168" s="32"/>
      <c r="AE168" s="32"/>
      <c r="AT168" s="16" t="s">
        <v>149</v>
      </c>
      <c r="AU168" s="16" t="s">
        <v>88</v>
      </c>
    </row>
    <row r="169" spans="1:65" s="13" customFormat="1" ht="11.25">
      <c r="B169" s="224"/>
      <c r="C169" s="225"/>
      <c r="D169" s="220" t="s">
        <v>244</v>
      </c>
      <c r="E169" s="226" t="s">
        <v>1</v>
      </c>
      <c r="F169" s="227" t="s">
        <v>379</v>
      </c>
      <c r="G169" s="225"/>
      <c r="H169" s="228">
        <v>0.123</v>
      </c>
      <c r="I169" s="229"/>
      <c r="J169" s="229"/>
      <c r="K169" s="225"/>
      <c r="L169" s="225"/>
      <c r="M169" s="230"/>
      <c r="N169" s="231"/>
      <c r="O169" s="232"/>
      <c r="P169" s="232"/>
      <c r="Q169" s="232"/>
      <c r="R169" s="232"/>
      <c r="S169" s="232"/>
      <c r="T169" s="232"/>
      <c r="U169" s="232"/>
      <c r="V169" s="232"/>
      <c r="W169" s="232"/>
      <c r="X169" s="233"/>
      <c r="AT169" s="234" t="s">
        <v>244</v>
      </c>
      <c r="AU169" s="234" t="s">
        <v>88</v>
      </c>
      <c r="AV169" s="13" t="s">
        <v>90</v>
      </c>
      <c r="AW169" s="13" t="s">
        <v>5</v>
      </c>
      <c r="AX169" s="13" t="s">
        <v>80</v>
      </c>
      <c r="AY169" s="234" t="s">
        <v>135</v>
      </c>
    </row>
    <row r="170" spans="1:65" s="13" customFormat="1" ht="11.25">
      <c r="B170" s="224"/>
      <c r="C170" s="225"/>
      <c r="D170" s="220" t="s">
        <v>244</v>
      </c>
      <c r="E170" s="226" t="s">
        <v>1</v>
      </c>
      <c r="F170" s="227" t="s">
        <v>380</v>
      </c>
      <c r="G170" s="225"/>
      <c r="H170" s="228">
        <v>0.97699999999999998</v>
      </c>
      <c r="I170" s="229"/>
      <c r="J170" s="229"/>
      <c r="K170" s="225"/>
      <c r="L170" s="225"/>
      <c r="M170" s="230"/>
      <c r="N170" s="231"/>
      <c r="O170" s="232"/>
      <c r="P170" s="232"/>
      <c r="Q170" s="232"/>
      <c r="R170" s="232"/>
      <c r="S170" s="232"/>
      <c r="T170" s="232"/>
      <c r="U170" s="232"/>
      <c r="V170" s="232"/>
      <c r="W170" s="232"/>
      <c r="X170" s="233"/>
      <c r="AT170" s="234" t="s">
        <v>244</v>
      </c>
      <c r="AU170" s="234" t="s">
        <v>88</v>
      </c>
      <c r="AV170" s="13" t="s">
        <v>90</v>
      </c>
      <c r="AW170" s="13" t="s">
        <v>5</v>
      </c>
      <c r="AX170" s="13" t="s">
        <v>80</v>
      </c>
      <c r="AY170" s="234" t="s">
        <v>135</v>
      </c>
    </row>
    <row r="171" spans="1:65" s="13" customFormat="1" ht="11.25">
      <c r="B171" s="224"/>
      <c r="C171" s="225"/>
      <c r="D171" s="220" t="s">
        <v>244</v>
      </c>
      <c r="E171" s="226" t="s">
        <v>1</v>
      </c>
      <c r="F171" s="227" t="s">
        <v>381</v>
      </c>
      <c r="G171" s="225"/>
      <c r="H171" s="228">
        <v>0.8</v>
      </c>
      <c r="I171" s="229"/>
      <c r="J171" s="229"/>
      <c r="K171" s="225"/>
      <c r="L171" s="225"/>
      <c r="M171" s="230"/>
      <c r="N171" s="231"/>
      <c r="O171" s="232"/>
      <c r="P171" s="232"/>
      <c r="Q171" s="232"/>
      <c r="R171" s="232"/>
      <c r="S171" s="232"/>
      <c r="T171" s="232"/>
      <c r="U171" s="232"/>
      <c r="V171" s="232"/>
      <c r="W171" s="232"/>
      <c r="X171" s="233"/>
      <c r="AT171" s="234" t="s">
        <v>244</v>
      </c>
      <c r="AU171" s="234" t="s">
        <v>88</v>
      </c>
      <c r="AV171" s="13" t="s">
        <v>90</v>
      </c>
      <c r="AW171" s="13" t="s">
        <v>5</v>
      </c>
      <c r="AX171" s="13" t="s">
        <v>80</v>
      </c>
      <c r="AY171" s="234" t="s">
        <v>135</v>
      </c>
    </row>
    <row r="172" spans="1:65" s="14" customFormat="1" ht="11.25">
      <c r="B172" s="235"/>
      <c r="C172" s="236"/>
      <c r="D172" s="220" t="s">
        <v>244</v>
      </c>
      <c r="E172" s="237" t="s">
        <v>1</v>
      </c>
      <c r="F172" s="238" t="s">
        <v>247</v>
      </c>
      <c r="G172" s="236"/>
      <c r="H172" s="239">
        <v>1.9000000000000001</v>
      </c>
      <c r="I172" s="240"/>
      <c r="J172" s="240"/>
      <c r="K172" s="236"/>
      <c r="L172" s="236"/>
      <c r="M172" s="241"/>
      <c r="N172" s="242"/>
      <c r="O172" s="243"/>
      <c r="P172" s="243"/>
      <c r="Q172" s="243"/>
      <c r="R172" s="243"/>
      <c r="S172" s="243"/>
      <c r="T172" s="243"/>
      <c r="U172" s="243"/>
      <c r="V172" s="243"/>
      <c r="W172" s="243"/>
      <c r="X172" s="244"/>
      <c r="AT172" s="245" t="s">
        <v>244</v>
      </c>
      <c r="AU172" s="245" t="s">
        <v>88</v>
      </c>
      <c r="AV172" s="14" t="s">
        <v>143</v>
      </c>
      <c r="AW172" s="14" t="s">
        <v>5</v>
      </c>
      <c r="AX172" s="14" t="s">
        <v>88</v>
      </c>
      <c r="AY172" s="245" t="s">
        <v>135</v>
      </c>
    </row>
    <row r="173" spans="1:65" s="2" customFormat="1" ht="21.75" customHeight="1">
      <c r="A173" s="32"/>
      <c r="B173" s="33"/>
      <c r="C173" s="206" t="s">
        <v>261</v>
      </c>
      <c r="D173" s="206" t="s">
        <v>138</v>
      </c>
      <c r="E173" s="207" t="s">
        <v>269</v>
      </c>
      <c r="F173" s="208" t="s">
        <v>270</v>
      </c>
      <c r="G173" s="209" t="s">
        <v>241</v>
      </c>
      <c r="H173" s="210">
        <v>122.4</v>
      </c>
      <c r="I173" s="211"/>
      <c r="J173" s="211"/>
      <c r="K173" s="212">
        <f>ROUND(P173*H173,2)</f>
        <v>0</v>
      </c>
      <c r="L173" s="208" t="s">
        <v>142</v>
      </c>
      <c r="M173" s="37"/>
      <c r="N173" s="213" t="s">
        <v>1</v>
      </c>
      <c r="O173" s="214" t="s">
        <v>43</v>
      </c>
      <c r="P173" s="215">
        <f>I173+J173</f>
        <v>0</v>
      </c>
      <c r="Q173" s="215">
        <f>ROUND(I173*H173,2)</f>
        <v>0</v>
      </c>
      <c r="R173" s="215">
        <f>ROUND(J173*H173,2)</f>
        <v>0</v>
      </c>
      <c r="S173" s="68"/>
      <c r="T173" s="216">
        <f>S173*H173</f>
        <v>0</v>
      </c>
      <c r="U173" s="216">
        <v>0</v>
      </c>
      <c r="V173" s="216">
        <f>U173*H173</f>
        <v>0</v>
      </c>
      <c r="W173" s="216">
        <v>0</v>
      </c>
      <c r="X173" s="217">
        <f>W173*H173</f>
        <v>0</v>
      </c>
      <c r="Y173" s="32"/>
      <c r="Z173" s="32"/>
      <c r="AA173" s="32"/>
      <c r="AB173" s="32"/>
      <c r="AC173" s="32"/>
      <c r="AD173" s="32"/>
      <c r="AE173" s="32"/>
      <c r="AR173" s="218" t="s">
        <v>225</v>
      </c>
      <c r="AT173" s="218" t="s">
        <v>138</v>
      </c>
      <c r="AU173" s="218" t="s">
        <v>88</v>
      </c>
      <c r="AY173" s="16" t="s">
        <v>135</v>
      </c>
      <c r="BE173" s="219">
        <f>IF(O173="základní",K173,0)</f>
        <v>0</v>
      </c>
      <c r="BF173" s="219">
        <f>IF(O173="snížená",K173,0)</f>
        <v>0</v>
      </c>
      <c r="BG173" s="219">
        <f>IF(O173="zákl. přenesená",K173,0)</f>
        <v>0</v>
      </c>
      <c r="BH173" s="219">
        <f>IF(O173="sníž. přenesená",K173,0)</f>
        <v>0</v>
      </c>
      <c r="BI173" s="219">
        <f>IF(O173="nulová",K173,0)</f>
        <v>0</v>
      </c>
      <c r="BJ173" s="16" t="s">
        <v>88</v>
      </c>
      <c r="BK173" s="219">
        <f>ROUND(P173*H173,2)</f>
        <v>0</v>
      </c>
      <c r="BL173" s="16" t="s">
        <v>225</v>
      </c>
      <c r="BM173" s="218" t="s">
        <v>382</v>
      </c>
    </row>
    <row r="174" spans="1:65" s="13" customFormat="1" ht="11.25">
      <c r="B174" s="224"/>
      <c r="C174" s="225"/>
      <c r="D174" s="220" t="s">
        <v>244</v>
      </c>
      <c r="E174" s="226" t="s">
        <v>1</v>
      </c>
      <c r="F174" s="227" t="s">
        <v>383</v>
      </c>
      <c r="G174" s="225"/>
      <c r="H174" s="228">
        <v>120.8</v>
      </c>
      <c r="I174" s="229"/>
      <c r="J174" s="229"/>
      <c r="K174" s="225"/>
      <c r="L174" s="225"/>
      <c r="M174" s="230"/>
      <c r="N174" s="231"/>
      <c r="O174" s="232"/>
      <c r="P174" s="232"/>
      <c r="Q174" s="232"/>
      <c r="R174" s="232"/>
      <c r="S174" s="232"/>
      <c r="T174" s="232"/>
      <c r="U174" s="232"/>
      <c r="V174" s="232"/>
      <c r="W174" s="232"/>
      <c r="X174" s="233"/>
      <c r="AT174" s="234" t="s">
        <v>244</v>
      </c>
      <c r="AU174" s="234" t="s">
        <v>88</v>
      </c>
      <c r="AV174" s="13" t="s">
        <v>90</v>
      </c>
      <c r="AW174" s="13" t="s">
        <v>5</v>
      </c>
      <c r="AX174" s="13" t="s">
        <v>80</v>
      </c>
      <c r="AY174" s="234" t="s">
        <v>135</v>
      </c>
    </row>
    <row r="175" spans="1:65" s="13" customFormat="1" ht="11.25">
      <c r="B175" s="224"/>
      <c r="C175" s="225"/>
      <c r="D175" s="220" t="s">
        <v>244</v>
      </c>
      <c r="E175" s="226" t="s">
        <v>1</v>
      </c>
      <c r="F175" s="227" t="s">
        <v>246</v>
      </c>
      <c r="G175" s="225"/>
      <c r="H175" s="228">
        <v>0.8</v>
      </c>
      <c r="I175" s="229"/>
      <c r="J175" s="229"/>
      <c r="K175" s="225"/>
      <c r="L175" s="225"/>
      <c r="M175" s="230"/>
      <c r="N175" s="231"/>
      <c r="O175" s="232"/>
      <c r="P175" s="232"/>
      <c r="Q175" s="232"/>
      <c r="R175" s="232"/>
      <c r="S175" s="232"/>
      <c r="T175" s="232"/>
      <c r="U175" s="232"/>
      <c r="V175" s="232"/>
      <c r="W175" s="232"/>
      <c r="X175" s="233"/>
      <c r="AT175" s="234" t="s">
        <v>244</v>
      </c>
      <c r="AU175" s="234" t="s">
        <v>88</v>
      </c>
      <c r="AV175" s="13" t="s">
        <v>90</v>
      </c>
      <c r="AW175" s="13" t="s">
        <v>5</v>
      </c>
      <c r="AX175" s="13" t="s">
        <v>80</v>
      </c>
      <c r="AY175" s="234" t="s">
        <v>135</v>
      </c>
    </row>
    <row r="176" spans="1:65" s="13" customFormat="1" ht="11.25">
      <c r="B176" s="224"/>
      <c r="C176" s="225"/>
      <c r="D176" s="220" t="s">
        <v>244</v>
      </c>
      <c r="E176" s="226" t="s">
        <v>1</v>
      </c>
      <c r="F176" s="227" t="s">
        <v>384</v>
      </c>
      <c r="G176" s="225"/>
      <c r="H176" s="228">
        <v>0.8</v>
      </c>
      <c r="I176" s="229"/>
      <c r="J176" s="229"/>
      <c r="K176" s="225"/>
      <c r="L176" s="225"/>
      <c r="M176" s="230"/>
      <c r="N176" s="231"/>
      <c r="O176" s="232"/>
      <c r="P176" s="232"/>
      <c r="Q176" s="232"/>
      <c r="R176" s="232"/>
      <c r="S176" s="232"/>
      <c r="T176" s="232"/>
      <c r="U176" s="232"/>
      <c r="V176" s="232"/>
      <c r="W176" s="232"/>
      <c r="X176" s="233"/>
      <c r="AT176" s="234" t="s">
        <v>244</v>
      </c>
      <c r="AU176" s="234" t="s">
        <v>88</v>
      </c>
      <c r="AV176" s="13" t="s">
        <v>90</v>
      </c>
      <c r="AW176" s="13" t="s">
        <v>5</v>
      </c>
      <c r="AX176" s="13" t="s">
        <v>80</v>
      </c>
      <c r="AY176" s="234" t="s">
        <v>135</v>
      </c>
    </row>
    <row r="177" spans="1:65" s="14" customFormat="1" ht="11.25">
      <c r="B177" s="235"/>
      <c r="C177" s="236"/>
      <c r="D177" s="220" t="s">
        <v>244</v>
      </c>
      <c r="E177" s="237" t="s">
        <v>1</v>
      </c>
      <c r="F177" s="238" t="s">
        <v>247</v>
      </c>
      <c r="G177" s="236"/>
      <c r="H177" s="239">
        <v>122.39999999999999</v>
      </c>
      <c r="I177" s="240"/>
      <c r="J177" s="240"/>
      <c r="K177" s="236"/>
      <c r="L177" s="236"/>
      <c r="M177" s="241"/>
      <c r="N177" s="242"/>
      <c r="O177" s="243"/>
      <c r="P177" s="243"/>
      <c r="Q177" s="243"/>
      <c r="R177" s="243"/>
      <c r="S177" s="243"/>
      <c r="T177" s="243"/>
      <c r="U177" s="243"/>
      <c r="V177" s="243"/>
      <c r="W177" s="243"/>
      <c r="X177" s="244"/>
      <c r="AT177" s="245" t="s">
        <v>244</v>
      </c>
      <c r="AU177" s="245" t="s">
        <v>88</v>
      </c>
      <c r="AV177" s="14" t="s">
        <v>143</v>
      </c>
      <c r="AW177" s="14" t="s">
        <v>5</v>
      </c>
      <c r="AX177" s="14" t="s">
        <v>88</v>
      </c>
      <c r="AY177" s="245" t="s">
        <v>135</v>
      </c>
    </row>
    <row r="178" spans="1:65" s="2" customFormat="1" ht="21.75" customHeight="1">
      <c r="A178" s="32"/>
      <c r="B178" s="33"/>
      <c r="C178" s="206" t="s">
        <v>268</v>
      </c>
      <c r="D178" s="206" t="s">
        <v>138</v>
      </c>
      <c r="E178" s="207" t="s">
        <v>275</v>
      </c>
      <c r="F178" s="208" t="s">
        <v>276</v>
      </c>
      <c r="G178" s="209" t="s">
        <v>154</v>
      </c>
      <c r="H178" s="210">
        <v>5</v>
      </c>
      <c r="I178" s="211"/>
      <c r="J178" s="211"/>
      <c r="K178" s="212">
        <f>ROUND(P178*H178,2)</f>
        <v>0</v>
      </c>
      <c r="L178" s="208" t="s">
        <v>142</v>
      </c>
      <c r="M178" s="37"/>
      <c r="N178" s="213" t="s">
        <v>1</v>
      </c>
      <c r="O178" s="214" t="s">
        <v>43</v>
      </c>
      <c r="P178" s="215">
        <f>I178+J178</f>
        <v>0</v>
      </c>
      <c r="Q178" s="215">
        <f>ROUND(I178*H178,2)</f>
        <v>0</v>
      </c>
      <c r="R178" s="215">
        <f>ROUND(J178*H178,2)</f>
        <v>0</v>
      </c>
      <c r="S178" s="68"/>
      <c r="T178" s="216">
        <f>S178*H178</f>
        <v>0</v>
      </c>
      <c r="U178" s="216">
        <v>0</v>
      </c>
      <c r="V178" s="216">
        <f>U178*H178</f>
        <v>0</v>
      </c>
      <c r="W178" s="216">
        <v>0</v>
      </c>
      <c r="X178" s="217">
        <f>W178*H178</f>
        <v>0</v>
      </c>
      <c r="Y178" s="32"/>
      <c r="Z178" s="32"/>
      <c r="AA178" s="32"/>
      <c r="AB178" s="32"/>
      <c r="AC178" s="32"/>
      <c r="AD178" s="32"/>
      <c r="AE178" s="32"/>
      <c r="AR178" s="218" t="s">
        <v>225</v>
      </c>
      <c r="AT178" s="218" t="s">
        <v>138</v>
      </c>
      <c r="AU178" s="218" t="s">
        <v>88</v>
      </c>
      <c r="AY178" s="16" t="s">
        <v>135</v>
      </c>
      <c r="BE178" s="219">
        <f>IF(O178="základní",K178,0)</f>
        <v>0</v>
      </c>
      <c r="BF178" s="219">
        <f>IF(O178="snížená",K178,0)</f>
        <v>0</v>
      </c>
      <c r="BG178" s="219">
        <f>IF(O178="zákl. přenesená",K178,0)</f>
        <v>0</v>
      </c>
      <c r="BH178" s="219">
        <f>IF(O178="sníž. přenesená",K178,0)</f>
        <v>0</v>
      </c>
      <c r="BI178" s="219">
        <f>IF(O178="nulová",K178,0)</f>
        <v>0</v>
      </c>
      <c r="BJ178" s="16" t="s">
        <v>88</v>
      </c>
      <c r="BK178" s="219">
        <f>ROUND(P178*H178,2)</f>
        <v>0</v>
      </c>
      <c r="BL178" s="16" t="s">
        <v>225</v>
      </c>
      <c r="BM178" s="218" t="s">
        <v>385</v>
      </c>
    </row>
    <row r="179" spans="1:65" s="13" customFormat="1" ht="11.25">
      <c r="B179" s="224"/>
      <c r="C179" s="225"/>
      <c r="D179" s="220" t="s">
        <v>244</v>
      </c>
      <c r="E179" s="226" t="s">
        <v>1</v>
      </c>
      <c r="F179" s="227" t="s">
        <v>278</v>
      </c>
      <c r="G179" s="225"/>
      <c r="H179" s="228">
        <v>2</v>
      </c>
      <c r="I179" s="229"/>
      <c r="J179" s="229"/>
      <c r="K179" s="225"/>
      <c r="L179" s="225"/>
      <c r="M179" s="230"/>
      <c r="N179" s="231"/>
      <c r="O179" s="232"/>
      <c r="P179" s="232"/>
      <c r="Q179" s="232"/>
      <c r="R179" s="232"/>
      <c r="S179" s="232"/>
      <c r="T179" s="232"/>
      <c r="U179" s="232"/>
      <c r="V179" s="232"/>
      <c r="W179" s="232"/>
      <c r="X179" s="233"/>
      <c r="AT179" s="234" t="s">
        <v>244</v>
      </c>
      <c r="AU179" s="234" t="s">
        <v>88</v>
      </c>
      <c r="AV179" s="13" t="s">
        <v>90</v>
      </c>
      <c r="AW179" s="13" t="s">
        <v>5</v>
      </c>
      <c r="AX179" s="13" t="s">
        <v>80</v>
      </c>
      <c r="AY179" s="234" t="s">
        <v>135</v>
      </c>
    </row>
    <row r="180" spans="1:65" s="13" customFormat="1" ht="11.25">
      <c r="B180" s="224"/>
      <c r="C180" s="225"/>
      <c r="D180" s="220" t="s">
        <v>244</v>
      </c>
      <c r="E180" s="226" t="s">
        <v>1</v>
      </c>
      <c r="F180" s="227" t="s">
        <v>279</v>
      </c>
      <c r="G180" s="225"/>
      <c r="H180" s="228">
        <v>2</v>
      </c>
      <c r="I180" s="229"/>
      <c r="J180" s="229"/>
      <c r="K180" s="225"/>
      <c r="L180" s="225"/>
      <c r="M180" s="230"/>
      <c r="N180" s="231"/>
      <c r="O180" s="232"/>
      <c r="P180" s="232"/>
      <c r="Q180" s="232"/>
      <c r="R180" s="232"/>
      <c r="S180" s="232"/>
      <c r="T180" s="232"/>
      <c r="U180" s="232"/>
      <c r="V180" s="232"/>
      <c r="W180" s="232"/>
      <c r="X180" s="233"/>
      <c r="AT180" s="234" t="s">
        <v>244</v>
      </c>
      <c r="AU180" s="234" t="s">
        <v>88</v>
      </c>
      <c r="AV180" s="13" t="s">
        <v>90</v>
      </c>
      <c r="AW180" s="13" t="s">
        <v>5</v>
      </c>
      <c r="AX180" s="13" t="s">
        <v>80</v>
      </c>
      <c r="AY180" s="234" t="s">
        <v>135</v>
      </c>
    </row>
    <row r="181" spans="1:65" s="13" customFormat="1" ht="11.25">
      <c r="B181" s="224"/>
      <c r="C181" s="225"/>
      <c r="D181" s="220" t="s">
        <v>244</v>
      </c>
      <c r="E181" s="226" t="s">
        <v>1</v>
      </c>
      <c r="F181" s="227" t="s">
        <v>280</v>
      </c>
      <c r="G181" s="225"/>
      <c r="H181" s="228">
        <v>1</v>
      </c>
      <c r="I181" s="229"/>
      <c r="J181" s="229"/>
      <c r="K181" s="225"/>
      <c r="L181" s="225"/>
      <c r="M181" s="230"/>
      <c r="N181" s="231"/>
      <c r="O181" s="232"/>
      <c r="P181" s="232"/>
      <c r="Q181" s="232"/>
      <c r="R181" s="232"/>
      <c r="S181" s="232"/>
      <c r="T181" s="232"/>
      <c r="U181" s="232"/>
      <c r="V181" s="232"/>
      <c r="W181" s="232"/>
      <c r="X181" s="233"/>
      <c r="AT181" s="234" t="s">
        <v>244</v>
      </c>
      <c r="AU181" s="234" t="s">
        <v>88</v>
      </c>
      <c r="AV181" s="13" t="s">
        <v>90</v>
      </c>
      <c r="AW181" s="13" t="s">
        <v>5</v>
      </c>
      <c r="AX181" s="13" t="s">
        <v>80</v>
      </c>
      <c r="AY181" s="234" t="s">
        <v>135</v>
      </c>
    </row>
    <row r="182" spans="1:65" s="14" customFormat="1" ht="11.25">
      <c r="B182" s="235"/>
      <c r="C182" s="236"/>
      <c r="D182" s="220" t="s">
        <v>244</v>
      </c>
      <c r="E182" s="237" t="s">
        <v>1</v>
      </c>
      <c r="F182" s="238" t="s">
        <v>247</v>
      </c>
      <c r="G182" s="236"/>
      <c r="H182" s="239">
        <v>5</v>
      </c>
      <c r="I182" s="240"/>
      <c r="J182" s="240"/>
      <c r="K182" s="236"/>
      <c r="L182" s="236"/>
      <c r="M182" s="241"/>
      <c r="N182" s="242"/>
      <c r="O182" s="243"/>
      <c r="P182" s="243"/>
      <c r="Q182" s="243"/>
      <c r="R182" s="243"/>
      <c r="S182" s="243"/>
      <c r="T182" s="243"/>
      <c r="U182" s="243"/>
      <c r="V182" s="243"/>
      <c r="W182" s="243"/>
      <c r="X182" s="244"/>
      <c r="AT182" s="245" t="s">
        <v>244</v>
      </c>
      <c r="AU182" s="245" t="s">
        <v>88</v>
      </c>
      <c r="AV182" s="14" t="s">
        <v>143</v>
      </c>
      <c r="AW182" s="14" t="s">
        <v>5</v>
      </c>
      <c r="AX182" s="14" t="s">
        <v>88</v>
      </c>
      <c r="AY182" s="245" t="s">
        <v>135</v>
      </c>
    </row>
    <row r="183" spans="1:65" s="2" customFormat="1" ht="21.75" customHeight="1">
      <c r="A183" s="32"/>
      <c r="B183" s="33"/>
      <c r="C183" s="206" t="s">
        <v>274</v>
      </c>
      <c r="D183" s="206" t="s">
        <v>138</v>
      </c>
      <c r="E183" s="207" t="s">
        <v>282</v>
      </c>
      <c r="F183" s="208" t="s">
        <v>283</v>
      </c>
      <c r="G183" s="209" t="s">
        <v>154</v>
      </c>
      <c r="H183" s="210">
        <v>2</v>
      </c>
      <c r="I183" s="211"/>
      <c r="J183" s="211"/>
      <c r="K183" s="212">
        <f>ROUND(P183*H183,2)</f>
        <v>0</v>
      </c>
      <c r="L183" s="208" t="s">
        <v>142</v>
      </c>
      <c r="M183" s="37"/>
      <c r="N183" s="213" t="s">
        <v>1</v>
      </c>
      <c r="O183" s="214" t="s">
        <v>43</v>
      </c>
      <c r="P183" s="215">
        <f>I183+J183</f>
        <v>0</v>
      </c>
      <c r="Q183" s="215">
        <f>ROUND(I183*H183,2)</f>
        <v>0</v>
      </c>
      <c r="R183" s="215">
        <f>ROUND(J183*H183,2)</f>
        <v>0</v>
      </c>
      <c r="S183" s="68"/>
      <c r="T183" s="216">
        <f>S183*H183</f>
        <v>0</v>
      </c>
      <c r="U183" s="216">
        <v>0</v>
      </c>
      <c r="V183" s="216">
        <f>U183*H183</f>
        <v>0</v>
      </c>
      <c r="W183" s="216">
        <v>0</v>
      </c>
      <c r="X183" s="217">
        <f>W183*H183</f>
        <v>0</v>
      </c>
      <c r="Y183" s="32"/>
      <c r="Z183" s="32"/>
      <c r="AA183" s="32"/>
      <c r="AB183" s="32"/>
      <c r="AC183" s="32"/>
      <c r="AD183" s="32"/>
      <c r="AE183" s="32"/>
      <c r="AR183" s="218" t="s">
        <v>225</v>
      </c>
      <c r="AT183" s="218" t="s">
        <v>138</v>
      </c>
      <c r="AU183" s="218" t="s">
        <v>88</v>
      </c>
      <c r="AY183" s="16" t="s">
        <v>135</v>
      </c>
      <c r="BE183" s="219">
        <f>IF(O183="základní",K183,0)</f>
        <v>0</v>
      </c>
      <c r="BF183" s="219">
        <f>IF(O183="snížená",K183,0)</f>
        <v>0</v>
      </c>
      <c r="BG183" s="219">
        <f>IF(O183="zákl. přenesená",K183,0)</f>
        <v>0</v>
      </c>
      <c r="BH183" s="219">
        <f>IF(O183="sníž. přenesená",K183,0)</f>
        <v>0</v>
      </c>
      <c r="BI183" s="219">
        <f>IF(O183="nulová",K183,0)</f>
        <v>0</v>
      </c>
      <c r="BJ183" s="16" t="s">
        <v>88</v>
      </c>
      <c r="BK183" s="219">
        <f>ROUND(P183*H183,2)</f>
        <v>0</v>
      </c>
      <c r="BL183" s="16" t="s">
        <v>225</v>
      </c>
      <c r="BM183" s="218" t="s">
        <v>386</v>
      </c>
    </row>
    <row r="184" spans="1:65" s="13" customFormat="1" ht="11.25">
      <c r="B184" s="224"/>
      <c r="C184" s="225"/>
      <c r="D184" s="220" t="s">
        <v>244</v>
      </c>
      <c r="E184" s="226" t="s">
        <v>1</v>
      </c>
      <c r="F184" s="227" t="s">
        <v>285</v>
      </c>
      <c r="G184" s="225"/>
      <c r="H184" s="228">
        <v>1</v>
      </c>
      <c r="I184" s="229"/>
      <c r="J184" s="229"/>
      <c r="K184" s="225"/>
      <c r="L184" s="225"/>
      <c r="M184" s="230"/>
      <c r="N184" s="231"/>
      <c r="O184" s="232"/>
      <c r="P184" s="232"/>
      <c r="Q184" s="232"/>
      <c r="R184" s="232"/>
      <c r="S184" s="232"/>
      <c r="T184" s="232"/>
      <c r="U184" s="232"/>
      <c r="V184" s="232"/>
      <c r="W184" s="232"/>
      <c r="X184" s="233"/>
      <c r="AT184" s="234" t="s">
        <v>244</v>
      </c>
      <c r="AU184" s="234" t="s">
        <v>88</v>
      </c>
      <c r="AV184" s="13" t="s">
        <v>90</v>
      </c>
      <c r="AW184" s="13" t="s">
        <v>5</v>
      </c>
      <c r="AX184" s="13" t="s">
        <v>80</v>
      </c>
      <c r="AY184" s="234" t="s">
        <v>135</v>
      </c>
    </row>
    <row r="185" spans="1:65" s="13" customFormat="1" ht="11.25">
      <c r="B185" s="224"/>
      <c r="C185" s="225"/>
      <c r="D185" s="220" t="s">
        <v>244</v>
      </c>
      <c r="E185" s="226" t="s">
        <v>1</v>
      </c>
      <c r="F185" s="227" t="s">
        <v>286</v>
      </c>
      <c r="G185" s="225"/>
      <c r="H185" s="228">
        <v>1</v>
      </c>
      <c r="I185" s="229"/>
      <c r="J185" s="229"/>
      <c r="K185" s="225"/>
      <c r="L185" s="225"/>
      <c r="M185" s="230"/>
      <c r="N185" s="231"/>
      <c r="O185" s="232"/>
      <c r="P185" s="232"/>
      <c r="Q185" s="232"/>
      <c r="R185" s="232"/>
      <c r="S185" s="232"/>
      <c r="T185" s="232"/>
      <c r="U185" s="232"/>
      <c r="V185" s="232"/>
      <c r="W185" s="232"/>
      <c r="X185" s="233"/>
      <c r="AT185" s="234" t="s">
        <v>244</v>
      </c>
      <c r="AU185" s="234" t="s">
        <v>88</v>
      </c>
      <c r="AV185" s="13" t="s">
        <v>90</v>
      </c>
      <c r="AW185" s="13" t="s">
        <v>5</v>
      </c>
      <c r="AX185" s="13" t="s">
        <v>80</v>
      </c>
      <c r="AY185" s="234" t="s">
        <v>135</v>
      </c>
    </row>
    <row r="186" spans="1:65" s="14" customFormat="1" ht="11.25">
      <c r="B186" s="235"/>
      <c r="C186" s="236"/>
      <c r="D186" s="220" t="s">
        <v>244</v>
      </c>
      <c r="E186" s="237" t="s">
        <v>1</v>
      </c>
      <c r="F186" s="238" t="s">
        <v>247</v>
      </c>
      <c r="G186" s="236"/>
      <c r="H186" s="239">
        <v>2</v>
      </c>
      <c r="I186" s="240"/>
      <c r="J186" s="240"/>
      <c r="K186" s="236"/>
      <c r="L186" s="236"/>
      <c r="M186" s="241"/>
      <c r="N186" s="242"/>
      <c r="O186" s="243"/>
      <c r="P186" s="243"/>
      <c r="Q186" s="243"/>
      <c r="R186" s="243"/>
      <c r="S186" s="243"/>
      <c r="T186" s="243"/>
      <c r="U186" s="243"/>
      <c r="V186" s="243"/>
      <c r="W186" s="243"/>
      <c r="X186" s="244"/>
      <c r="AT186" s="245" t="s">
        <v>244</v>
      </c>
      <c r="AU186" s="245" t="s">
        <v>88</v>
      </c>
      <c r="AV186" s="14" t="s">
        <v>143</v>
      </c>
      <c r="AW186" s="14" t="s">
        <v>5</v>
      </c>
      <c r="AX186" s="14" t="s">
        <v>88</v>
      </c>
      <c r="AY186" s="245" t="s">
        <v>135</v>
      </c>
    </row>
    <row r="187" spans="1:65" s="2" customFormat="1" ht="21.75" customHeight="1">
      <c r="A187" s="32"/>
      <c r="B187" s="33"/>
      <c r="C187" s="206" t="s">
        <v>281</v>
      </c>
      <c r="D187" s="206" t="s">
        <v>138</v>
      </c>
      <c r="E187" s="207" t="s">
        <v>288</v>
      </c>
      <c r="F187" s="208" t="s">
        <v>289</v>
      </c>
      <c r="G187" s="209" t="s">
        <v>241</v>
      </c>
      <c r="H187" s="210">
        <v>0.8</v>
      </c>
      <c r="I187" s="211"/>
      <c r="J187" s="211"/>
      <c r="K187" s="212">
        <f>ROUND(P187*H187,2)</f>
        <v>0</v>
      </c>
      <c r="L187" s="208" t="s">
        <v>142</v>
      </c>
      <c r="M187" s="37"/>
      <c r="N187" s="213" t="s">
        <v>1</v>
      </c>
      <c r="O187" s="214" t="s">
        <v>43</v>
      </c>
      <c r="P187" s="215">
        <f>I187+J187</f>
        <v>0</v>
      </c>
      <c r="Q187" s="215">
        <f>ROUND(I187*H187,2)</f>
        <v>0</v>
      </c>
      <c r="R187" s="215">
        <f>ROUND(J187*H187,2)</f>
        <v>0</v>
      </c>
      <c r="S187" s="68"/>
      <c r="T187" s="216">
        <f>S187*H187</f>
        <v>0</v>
      </c>
      <c r="U187" s="216">
        <v>0</v>
      </c>
      <c r="V187" s="216">
        <f>U187*H187</f>
        <v>0</v>
      </c>
      <c r="W187" s="216">
        <v>0</v>
      </c>
      <c r="X187" s="217">
        <f>W187*H187</f>
        <v>0</v>
      </c>
      <c r="Y187" s="32"/>
      <c r="Z187" s="32"/>
      <c r="AA187" s="32"/>
      <c r="AB187" s="32"/>
      <c r="AC187" s="32"/>
      <c r="AD187" s="32"/>
      <c r="AE187" s="32"/>
      <c r="AR187" s="218" t="s">
        <v>225</v>
      </c>
      <c r="AT187" s="218" t="s">
        <v>138</v>
      </c>
      <c r="AU187" s="218" t="s">
        <v>88</v>
      </c>
      <c r="AY187" s="16" t="s">
        <v>135</v>
      </c>
      <c r="BE187" s="219">
        <f>IF(O187="základní",K187,0)</f>
        <v>0</v>
      </c>
      <c r="BF187" s="219">
        <f>IF(O187="snížená",K187,0)</f>
        <v>0</v>
      </c>
      <c r="BG187" s="219">
        <f>IF(O187="zákl. přenesená",K187,0)</f>
        <v>0</v>
      </c>
      <c r="BH187" s="219">
        <f>IF(O187="sníž. přenesená",K187,0)</f>
        <v>0</v>
      </c>
      <c r="BI187" s="219">
        <f>IF(O187="nulová",K187,0)</f>
        <v>0</v>
      </c>
      <c r="BJ187" s="16" t="s">
        <v>88</v>
      </c>
      <c r="BK187" s="219">
        <f>ROUND(P187*H187,2)</f>
        <v>0</v>
      </c>
      <c r="BL187" s="16" t="s">
        <v>225</v>
      </c>
      <c r="BM187" s="218" t="s">
        <v>387</v>
      </c>
    </row>
    <row r="188" spans="1:65" s="13" customFormat="1" ht="11.25">
      <c r="B188" s="224"/>
      <c r="C188" s="225"/>
      <c r="D188" s="220" t="s">
        <v>244</v>
      </c>
      <c r="E188" s="226" t="s">
        <v>1</v>
      </c>
      <c r="F188" s="227" t="s">
        <v>375</v>
      </c>
      <c r="G188" s="225"/>
      <c r="H188" s="228">
        <v>0.8</v>
      </c>
      <c r="I188" s="229"/>
      <c r="J188" s="229"/>
      <c r="K188" s="225"/>
      <c r="L188" s="225"/>
      <c r="M188" s="230"/>
      <c r="N188" s="231"/>
      <c r="O188" s="232"/>
      <c r="P188" s="232"/>
      <c r="Q188" s="232"/>
      <c r="R188" s="232"/>
      <c r="S188" s="232"/>
      <c r="T188" s="232"/>
      <c r="U188" s="232"/>
      <c r="V188" s="232"/>
      <c r="W188" s="232"/>
      <c r="X188" s="233"/>
      <c r="AT188" s="234" t="s">
        <v>244</v>
      </c>
      <c r="AU188" s="234" t="s">
        <v>88</v>
      </c>
      <c r="AV188" s="13" t="s">
        <v>90</v>
      </c>
      <c r="AW188" s="13" t="s">
        <v>5</v>
      </c>
      <c r="AX188" s="13" t="s">
        <v>88</v>
      </c>
      <c r="AY188" s="234" t="s">
        <v>135</v>
      </c>
    </row>
    <row r="189" spans="1:65" s="2" customFormat="1" ht="21.75" customHeight="1">
      <c r="A189" s="32"/>
      <c r="B189" s="33"/>
      <c r="C189" s="246" t="s">
        <v>287</v>
      </c>
      <c r="D189" s="246" t="s">
        <v>292</v>
      </c>
      <c r="E189" s="247" t="s">
        <v>293</v>
      </c>
      <c r="F189" s="248" t="s">
        <v>294</v>
      </c>
      <c r="G189" s="249" t="s">
        <v>241</v>
      </c>
      <c r="H189" s="250">
        <v>255</v>
      </c>
      <c r="I189" s="251"/>
      <c r="J189" s="252"/>
      <c r="K189" s="253">
        <f>ROUND(P189*H189,2)</f>
        <v>0</v>
      </c>
      <c r="L189" s="248" t="s">
        <v>295</v>
      </c>
      <c r="M189" s="254"/>
      <c r="N189" s="255" t="s">
        <v>1</v>
      </c>
      <c r="O189" s="214" t="s">
        <v>43</v>
      </c>
      <c r="P189" s="215">
        <f>I189+J189</f>
        <v>0</v>
      </c>
      <c r="Q189" s="215">
        <f>ROUND(I189*H189,2)</f>
        <v>0</v>
      </c>
      <c r="R189" s="215">
        <f>ROUND(J189*H189,2)</f>
        <v>0</v>
      </c>
      <c r="S189" s="68"/>
      <c r="T189" s="216">
        <f>S189*H189</f>
        <v>0</v>
      </c>
      <c r="U189" s="216">
        <v>0</v>
      </c>
      <c r="V189" s="216">
        <f>U189*H189</f>
        <v>0</v>
      </c>
      <c r="W189" s="216">
        <v>0</v>
      </c>
      <c r="X189" s="217">
        <f>W189*H189</f>
        <v>0</v>
      </c>
      <c r="Y189" s="32"/>
      <c r="Z189" s="32"/>
      <c r="AA189" s="32"/>
      <c r="AB189" s="32"/>
      <c r="AC189" s="32"/>
      <c r="AD189" s="32"/>
      <c r="AE189" s="32"/>
      <c r="AR189" s="218" t="s">
        <v>173</v>
      </c>
      <c r="AT189" s="218" t="s">
        <v>292</v>
      </c>
      <c r="AU189" s="218" t="s">
        <v>88</v>
      </c>
      <c r="AY189" s="16" t="s">
        <v>135</v>
      </c>
      <c r="BE189" s="219">
        <f>IF(O189="základní",K189,0)</f>
        <v>0</v>
      </c>
      <c r="BF189" s="219">
        <f>IF(O189="snížená",K189,0)</f>
        <v>0</v>
      </c>
      <c r="BG189" s="219">
        <f>IF(O189="zákl. přenesená",K189,0)</f>
        <v>0</v>
      </c>
      <c r="BH189" s="219">
        <f>IF(O189="sníž. přenesená",K189,0)</f>
        <v>0</v>
      </c>
      <c r="BI189" s="219">
        <f>IF(O189="nulová",K189,0)</f>
        <v>0</v>
      </c>
      <c r="BJ189" s="16" t="s">
        <v>88</v>
      </c>
      <c r="BK189" s="219">
        <f>ROUND(P189*H189,2)</f>
        <v>0</v>
      </c>
      <c r="BL189" s="16" t="s">
        <v>143</v>
      </c>
      <c r="BM189" s="218" t="s">
        <v>388</v>
      </c>
    </row>
    <row r="190" spans="1:65" s="2" customFormat="1" ht="21.75" customHeight="1">
      <c r="A190" s="32"/>
      <c r="B190" s="33"/>
      <c r="C190" s="246" t="s">
        <v>291</v>
      </c>
      <c r="D190" s="246" t="s">
        <v>292</v>
      </c>
      <c r="E190" s="247" t="s">
        <v>298</v>
      </c>
      <c r="F190" s="248" t="s">
        <v>299</v>
      </c>
      <c r="G190" s="249" t="s">
        <v>154</v>
      </c>
      <c r="H190" s="250">
        <v>100</v>
      </c>
      <c r="I190" s="251"/>
      <c r="J190" s="252"/>
      <c r="K190" s="253">
        <f>ROUND(P190*H190,2)</f>
        <v>0</v>
      </c>
      <c r="L190" s="248" t="s">
        <v>142</v>
      </c>
      <c r="M190" s="254"/>
      <c r="N190" s="255" t="s">
        <v>1</v>
      </c>
      <c r="O190" s="214" t="s">
        <v>43</v>
      </c>
      <c r="P190" s="215">
        <f>I190+J190</f>
        <v>0</v>
      </c>
      <c r="Q190" s="215">
        <f>ROUND(I190*H190,2)</f>
        <v>0</v>
      </c>
      <c r="R190" s="215">
        <f>ROUND(J190*H190,2)</f>
        <v>0</v>
      </c>
      <c r="S190" s="68"/>
      <c r="T190" s="216">
        <f>S190*H190</f>
        <v>0</v>
      </c>
      <c r="U190" s="216">
        <v>1.23E-3</v>
      </c>
      <c r="V190" s="216">
        <f>U190*H190</f>
        <v>0.123</v>
      </c>
      <c r="W190" s="216">
        <v>0</v>
      </c>
      <c r="X190" s="217">
        <f>W190*H190</f>
        <v>0</v>
      </c>
      <c r="Y190" s="32"/>
      <c r="Z190" s="32"/>
      <c r="AA190" s="32"/>
      <c r="AB190" s="32"/>
      <c r="AC190" s="32"/>
      <c r="AD190" s="32"/>
      <c r="AE190" s="32"/>
      <c r="AR190" s="218" t="s">
        <v>173</v>
      </c>
      <c r="AT190" s="218" t="s">
        <v>292</v>
      </c>
      <c r="AU190" s="218" t="s">
        <v>88</v>
      </c>
      <c r="AY190" s="16" t="s">
        <v>135</v>
      </c>
      <c r="BE190" s="219">
        <f>IF(O190="základní",K190,0)</f>
        <v>0</v>
      </c>
      <c r="BF190" s="219">
        <f>IF(O190="snížená",K190,0)</f>
        <v>0</v>
      </c>
      <c r="BG190" s="219">
        <f>IF(O190="zákl. přenesená",K190,0)</f>
        <v>0</v>
      </c>
      <c r="BH190" s="219">
        <f>IF(O190="sníž. přenesená",K190,0)</f>
        <v>0</v>
      </c>
      <c r="BI190" s="219">
        <f>IF(O190="nulová",K190,0)</f>
        <v>0</v>
      </c>
      <c r="BJ190" s="16" t="s">
        <v>88</v>
      </c>
      <c r="BK190" s="219">
        <f>ROUND(P190*H190,2)</f>
        <v>0</v>
      </c>
      <c r="BL190" s="16" t="s">
        <v>143</v>
      </c>
      <c r="BM190" s="218" t="s">
        <v>389</v>
      </c>
    </row>
    <row r="191" spans="1:65" s="2" customFormat="1" ht="21.75" customHeight="1">
      <c r="A191" s="32"/>
      <c r="B191" s="33"/>
      <c r="C191" s="246" t="s">
        <v>297</v>
      </c>
      <c r="D191" s="246" t="s">
        <v>292</v>
      </c>
      <c r="E191" s="247" t="s">
        <v>302</v>
      </c>
      <c r="F191" s="248" t="s">
        <v>303</v>
      </c>
      <c r="G191" s="249" t="s">
        <v>154</v>
      </c>
      <c r="H191" s="250">
        <v>4</v>
      </c>
      <c r="I191" s="251"/>
      <c r="J191" s="252"/>
      <c r="K191" s="253">
        <f>ROUND(P191*H191,2)</f>
        <v>0</v>
      </c>
      <c r="L191" s="248" t="s">
        <v>142</v>
      </c>
      <c r="M191" s="254"/>
      <c r="N191" s="255" t="s">
        <v>1</v>
      </c>
      <c r="O191" s="214" t="s">
        <v>43</v>
      </c>
      <c r="P191" s="215">
        <f>I191+J191</f>
        <v>0</v>
      </c>
      <c r="Q191" s="215">
        <f>ROUND(I191*H191,2)</f>
        <v>0</v>
      </c>
      <c r="R191" s="215">
        <f>ROUND(J191*H191,2)</f>
        <v>0</v>
      </c>
      <c r="S191" s="68"/>
      <c r="T191" s="216">
        <f>S191*H191</f>
        <v>0</v>
      </c>
      <c r="U191" s="216">
        <v>0.24418999999999999</v>
      </c>
      <c r="V191" s="216">
        <f>U191*H191</f>
        <v>0.97675999999999996</v>
      </c>
      <c r="W191" s="216">
        <v>0</v>
      </c>
      <c r="X191" s="217">
        <f>W191*H191</f>
        <v>0</v>
      </c>
      <c r="Y191" s="32"/>
      <c r="Z191" s="32"/>
      <c r="AA191" s="32"/>
      <c r="AB191" s="32"/>
      <c r="AC191" s="32"/>
      <c r="AD191" s="32"/>
      <c r="AE191" s="32"/>
      <c r="AR191" s="218" t="s">
        <v>173</v>
      </c>
      <c r="AT191" s="218" t="s">
        <v>292</v>
      </c>
      <c r="AU191" s="218" t="s">
        <v>88</v>
      </c>
      <c r="AY191" s="16" t="s">
        <v>135</v>
      </c>
      <c r="BE191" s="219">
        <f>IF(O191="základní",K191,0)</f>
        <v>0</v>
      </c>
      <c r="BF191" s="219">
        <f>IF(O191="snížená",K191,0)</f>
        <v>0</v>
      </c>
      <c r="BG191" s="219">
        <f>IF(O191="zákl. přenesená",K191,0)</f>
        <v>0</v>
      </c>
      <c r="BH191" s="219">
        <f>IF(O191="sníž. přenesená",K191,0)</f>
        <v>0</v>
      </c>
      <c r="BI191" s="219">
        <f>IF(O191="nulová",K191,0)</f>
        <v>0</v>
      </c>
      <c r="BJ191" s="16" t="s">
        <v>88</v>
      </c>
      <c r="BK191" s="219">
        <f>ROUND(P191*H191,2)</f>
        <v>0</v>
      </c>
      <c r="BL191" s="16" t="s">
        <v>143</v>
      </c>
      <c r="BM191" s="218" t="s">
        <v>390</v>
      </c>
    </row>
    <row r="192" spans="1:65" s="2" customFormat="1" ht="21.75" customHeight="1">
      <c r="A192" s="32"/>
      <c r="B192" s="33"/>
      <c r="C192" s="246" t="s">
        <v>301</v>
      </c>
      <c r="D192" s="246" t="s">
        <v>292</v>
      </c>
      <c r="E192" s="247" t="s">
        <v>306</v>
      </c>
      <c r="F192" s="248" t="s">
        <v>307</v>
      </c>
      <c r="G192" s="249" t="s">
        <v>154</v>
      </c>
      <c r="H192" s="250">
        <v>4446</v>
      </c>
      <c r="I192" s="251"/>
      <c r="J192" s="252"/>
      <c r="K192" s="253">
        <f>ROUND(P192*H192,2)</f>
        <v>0</v>
      </c>
      <c r="L192" s="248" t="s">
        <v>142</v>
      </c>
      <c r="M192" s="254"/>
      <c r="N192" s="256" t="s">
        <v>1</v>
      </c>
      <c r="O192" s="257" t="s">
        <v>43</v>
      </c>
      <c r="P192" s="258">
        <f>I192+J192</f>
        <v>0</v>
      </c>
      <c r="Q192" s="258">
        <f>ROUND(I192*H192,2)</f>
        <v>0</v>
      </c>
      <c r="R192" s="258">
        <f>ROUND(J192*H192,2)</f>
        <v>0</v>
      </c>
      <c r="S192" s="259"/>
      <c r="T192" s="260">
        <f>S192*H192</f>
        <v>0</v>
      </c>
      <c r="U192" s="260">
        <v>1.8000000000000001E-4</v>
      </c>
      <c r="V192" s="260">
        <f>U192*H192</f>
        <v>0.8002800000000001</v>
      </c>
      <c r="W192" s="260">
        <v>0</v>
      </c>
      <c r="X192" s="261">
        <f>W192*H192</f>
        <v>0</v>
      </c>
      <c r="Y192" s="32"/>
      <c r="Z192" s="32"/>
      <c r="AA192" s="32"/>
      <c r="AB192" s="32"/>
      <c r="AC192" s="32"/>
      <c r="AD192" s="32"/>
      <c r="AE192" s="32"/>
      <c r="AR192" s="218" t="s">
        <v>173</v>
      </c>
      <c r="AT192" s="218" t="s">
        <v>292</v>
      </c>
      <c r="AU192" s="218" t="s">
        <v>88</v>
      </c>
      <c r="AY192" s="16" t="s">
        <v>135</v>
      </c>
      <c r="BE192" s="219">
        <f>IF(O192="základní",K192,0)</f>
        <v>0</v>
      </c>
      <c r="BF192" s="219">
        <f>IF(O192="snížená",K192,0)</f>
        <v>0</v>
      </c>
      <c r="BG192" s="219">
        <f>IF(O192="zákl. přenesená",K192,0)</f>
        <v>0</v>
      </c>
      <c r="BH192" s="219">
        <f>IF(O192="sníž. přenesená",K192,0)</f>
        <v>0</v>
      </c>
      <c r="BI192" s="219">
        <f>IF(O192="nulová",K192,0)</f>
        <v>0</v>
      </c>
      <c r="BJ192" s="16" t="s">
        <v>88</v>
      </c>
      <c r="BK192" s="219">
        <f>ROUND(P192*H192,2)</f>
        <v>0</v>
      </c>
      <c r="BL192" s="16" t="s">
        <v>143</v>
      </c>
      <c r="BM192" s="218" t="s">
        <v>391</v>
      </c>
    </row>
    <row r="193" spans="1:31" s="2" customFormat="1" ht="6.95" customHeight="1">
      <c r="A193" s="32"/>
      <c r="B193" s="52"/>
      <c r="C193" s="53"/>
      <c r="D193" s="53"/>
      <c r="E193" s="53"/>
      <c r="F193" s="53"/>
      <c r="G193" s="53"/>
      <c r="H193" s="53"/>
      <c r="I193" s="151"/>
      <c r="J193" s="151"/>
      <c r="K193" s="53"/>
      <c r="L193" s="53"/>
      <c r="M193" s="37"/>
      <c r="N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</row>
  </sheetData>
  <sheetProtection algorithmName="SHA-512" hashValue="jbWJJ2cBtKjUuYBTRRaHSPnqs8UreKclFos2SGkrunvRvPDflijST6U2uYVaIVJa2a7DsRtuKFNw6TEyVLXmjg==" saltValue="FmFRVqMg7lPI3hMu6J8wtWZunjUI5gGgyFYUOrOUCSrpZsrOaUNHWqk8CueaY5TPNw7GPLcqgz2tLBKc0bXztw==" spinCount="100000" sheet="1" objects="1" scenarios="1" formatColumns="0" formatRows="0" autoFilter="0"/>
  <autoFilter ref="C118:L192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tabSelected="1" topLeftCell="A58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T2" s="16" t="s">
        <v>99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90</v>
      </c>
    </row>
    <row r="4" spans="1:46" s="1" customFormat="1" ht="24.95" customHeight="1">
      <c r="B4" s="19"/>
      <c r="D4" s="110" t="s">
        <v>100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05" t="str">
        <f>'Rekapitulace stavby'!K6</f>
        <v>Výměna kolejnic v úseku Český Těšín - Albrechtice u Českého Těšína</v>
      </c>
      <c r="F7" s="306"/>
      <c r="G7" s="306"/>
      <c r="H7" s="306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101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07" t="s">
        <v>392</v>
      </c>
      <c r="F9" s="308"/>
      <c r="G9" s="308"/>
      <c r="H9" s="308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20</v>
      </c>
      <c r="G11" s="32"/>
      <c r="H11" s="32"/>
      <c r="I11" s="115" t="s">
        <v>21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23</v>
      </c>
      <c r="E12" s="32"/>
      <c r="F12" s="114" t="s">
        <v>24</v>
      </c>
      <c r="G12" s="32"/>
      <c r="H12" s="32"/>
      <c r="I12" s="115" t="s">
        <v>25</v>
      </c>
      <c r="J12" s="117" t="str">
        <f>'Rekapitulace stavby'!AN8</f>
        <v>25. 5. 2020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27</v>
      </c>
      <c r="E14" s="32"/>
      <c r="F14" s="32"/>
      <c r="G14" s="32"/>
      <c r="H14" s="32"/>
      <c r="I14" s="115" t="s">
        <v>28</v>
      </c>
      <c r="J14" s="116" t="s">
        <v>1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103</v>
      </c>
      <c r="F15" s="32"/>
      <c r="G15" s="32"/>
      <c r="H15" s="32"/>
      <c r="I15" s="115" t="s">
        <v>31</v>
      </c>
      <c r="J15" s="116" t="s">
        <v>1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33</v>
      </c>
      <c r="E17" s="32"/>
      <c r="F17" s="32"/>
      <c r="G17" s="32"/>
      <c r="H17" s="32"/>
      <c r="I17" s="115" t="s">
        <v>28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09" t="str">
        <f>'Rekapitulace stavby'!E14</f>
        <v>Vyplň údaj</v>
      </c>
      <c r="F18" s="310"/>
      <c r="G18" s="310"/>
      <c r="H18" s="310"/>
      <c r="I18" s="115" t="s">
        <v>31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35</v>
      </c>
      <c r="E20" s="32"/>
      <c r="F20" s="32"/>
      <c r="G20" s="32"/>
      <c r="H20" s="32"/>
      <c r="I20" s="115" t="s">
        <v>28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31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36</v>
      </c>
      <c r="E23" s="32"/>
      <c r="F23" s="32"/>
      <c r="G23" s="32"/>
      <c r="H23" s="32"/>
      <c r="I23" s="115" t="s">
        <v>28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31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37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1" t="s">
        <v>1</v>
      </c>
      <c r="F27" s="311"/>
      <c r="G27" s="311"/>
      <c r="H27" s="311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104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105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38</v>
      </c>
      <c r="E32" s="32"/>
      <c r="F32" s="32"/>
      <c r="G32" s="32"/>
      <c r="H32" s="32"/>
      <c r="I32" s="113"/>
      <c r="J32" s="113"/>
      <c r="K32" s="126">
        <f>ROUND(K117,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40</v>
      </c>
      <c r="G34" s="32"/>
      <c r="H34" s="32"/>
      <c r="I34" s="128" t="s">
        <v>39</v>
      </c>
      <c r="J34" s="113"/>
      <c r="K34" s="127" t="s">
        <v>41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42</v>
      </c>
      <c r="E35" s="112" t="s">
        <v>43</v>
      </c>
      <c r="F35" s="124">
        <f>ROUND((SUM(BE117:BE126)),  2)</f>
        <v>0</v>
      </c>
      <c r="G35" s="32"/>
      <c r="H35" s="32"/>
      <c r="I35" s="130">
        <v>0.21</v>
      </c>
      <c r="J35" s="113"/>
      <c r="K35" s="124">
        <f>ROUND(((SUM(BE117:BE126))*I35),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44</v>
      </c>
      <c r="F36" s="124">
        <f>ROUND((SUM(BF117:BF126)),  2)</f>
        <v>0</v>
      </c>
      <c r="G36" s="32"/>
      <c r="H36" s="32"/>
      <c r="I36" s="130">
        <v>0.15</v>
      </c>
      <c r="J36" s="113"/>
      <c r="K36" s="124">
        <f>ROUND(((SUM(BF117:BF126))*I36),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45</v>
      </c>
      <c r="F37" s="124">
        <f>ROUND((SUM(BG117:BG126)),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46</v>
      </c>
      <c r="F38" s="124">
        <f>ROUND((SUM(BH117:BH126)),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47</v>
      </c>
      <c r="F39" s="124">
        <f>ROUND((SUM(BI117:BI126)),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48</v>
      </c>
      <c r="E41" s="133"/>
      <c r="F41" s="133"/>
      <c r="G41" s="134" t="s">
        <v>49</v>
      </c>
      <c r="H41" s="135" t="s">
        <v>50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51</v>
      </c>
      <c r="E50" s="140"/>
      <c r="F50" s="140"/>
      <c r="G50" s="139" t="s">
        <v>52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53</v>
      </c>
      <c r="E61" s="143"/>
      <c r="F61" s="144" t="s">
        <v>54</v>
      </c>
      <c r="G61" s="142" t="s">
        <v>53</v>
      </c>
      <c r="H61" s="143"/>
      <c r="I61" s="145"/>
      <c r="J61" s="146" t="s">
        <v>54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55</v>
      </c>
      <c r="E65" s="147"/>
      <c r="F65" s="147"/>
      <c r="G65" s="139" t="s">
        <v>56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53</v>
      </c>
      <c r="E76" s="143"/>
      <c r="F76" s="144" t="s">
        <v>54</v>
      </c>
      <c r="G76" s="142" t="s">
        <v>53</v>
      </c>
      <c r="H76" s="143"/>
      <c r="I76" s="145"/>
      <c r="J76" s="146" t="s">
        <v>54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106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2" t="str">
        <f>E7</f>
        <v>Výměna kolejnic v úseku Český Těšín - Albrechtice u Českého Těšína</v>
      </c>
      <c r="F85" s="313"/>
      <c r="G85" s="313"/>
      <c r="H85" s="313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101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64" t="str">
        <f>E9</f>
        <v>VRN - soupis VRN</v>
      </c>
      <c r="F87" s="314"/>
      <c r="G87" s="314"/>
      <c r="H87" s="314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23</v>
      </c>
      <c r="D89" s="34"/>
      <c r="E89" s="34"/>
      <c r="F89" s="26" t="str">
        <f>F12</f>
        <v xml:space="preserve"> </v>
      </c>
      <c r="G89" s="34"/>
      <c r="H89" s="34"/>
      <c r="I89" s="115" t="s">
        <v>25</v>
      </c>
      <c r="J89" s="117" t="str">
        <f>IF(J12="","",J12)</f>
        <v>25. 5. 2020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27</v>
      </c>
      <c r="D91" s="34"/>
      <c r="E91" s="34"/>
      <c r="F91" s="26" t="str">
        <f>E15</f>
        <v>Správa železnic s. o.OŘ Ostrava,ST Ostrava</v>
      </c>
      <c r="G91" s="34"/>
      <c r="H91" s="34"/>
      <c r="I91" s="115" t="s">
        <v>35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33</v>
      </c>
      <c r="D92" s="34"/>
      <c r="E92" s="34"/>
      <c r="F92" s="26" t="str">
        <f>IF(E18="","",E18)</f>
        <v>Vyplň údaj</v>
      </c>
      <c r="G92" s="34"/>
      <c r="H92" s="34"/>
      <c r="I92" s="115" t="s">
        <v>36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107</v>
      </c>
      <c r="D94" s="157"/>
      <c r="E94" s="157"/>
      <c r="F94" s="157"/>
      <c r="G94" s="157"/>
      <c r="H94" s="157"/>
      <c r="I94" s="158" t="s">
        <v>108</v>
      </c>
      <c r="J94" s="158" t="s">
        <v>109</v>
      </c>
      <c r="K94" s="159" t="s">
        <v>110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111</v>
      </c>
      <c r="D96" s="34"/>
      <c r="E96" s="34"/>
      <c r="F96" s="34"/>
      <c r="G96" s="34"/>
      <c r="H96" s="34"/>
      <c r="I96" s="161">
        <f>Q117</f>
        <v>0</v>
      </c>
      <c r="J96" s="161">
        <f>R117</f>
        <v>0</v>
      </c>
      <c r="K96" s="81">
        <f>K117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112</v>
      </c>
    </row>
    <row r="97" spans="1:31" s="9" customFormat="1" ht="24.95" customHeight="1">
      <c r="B97" s="162"/>
      <c r="C97" s="163"/>
      <c r="D97" s="164" t="s">
        <v>393</v>
      </c>
      <c r="E97" s="165"/>
      <c r="F97" s="165"/>
      <c r="G97" s="165"/>
      <c r="H97" s="165"/>
      <c r="I97" s="166">
        <f>Q118</f>
        <v>0</v>
      </c>
      <c r="J97" s="166">
        <f>R118</f>
        <v>0</v>
      </c>
      <c r="K97" s="167">
        <f>K118</f>
        <v>0</v>
      </c>
      <c r="L97" s="163"/>
      <c r="M97" s="168"/>
    </row>
    <row r="98" spans="1:31" s="2" customFormat="1" ht="21.75" customHeight="1">
      <c r="A98" s="32"/>
      <c r="B98" s="33"/>
      <c r="C98" s="34"/>
      <c r="D98" s="34"/>
      <c r="E98" s="34"/>
      <c r="F98" s="34"/>
      <c r="G98" s="34"/>
      <c r="H98" s="34"/>
      <c r="I98" s="113"/>
      <c r="J98" s="113"/>
      <c r="K98" s="34"/>
      <c r="L98" s="34"/>
      <c r="M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5" customHeight="1">
      <c r="A99" s="32"/>
      <c r="B99" s="52"/>
      <c r="C99" s="53"/>
      <c r="D99" s="53"/>
      <c r="E99" s="53"/>
      <c r="F99" s="53"/>
      <c r="G99" s="53"/>
      <c r="H99" s="53"/>
      <c r="I99" s="151"/>
      <c r="J99" s="151"/>
      <c r="K99" s="53"/>
      <c r="L99" s="53"/>
      <c r="M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5" customHeight="1">
      <c r="A103" s="32"/>
      <c r="B103" s="54"/>
      <c r="C103" s="55"/>
      <c r="D103" s="55"/>
      <c r="E103" s="55"/>
      <c r="F103" s="55"/>
      <c r="G103" s="55"/>
      <c r="H103" s="55"/>
      <c r="I103" s="154"/>
      <c r="J103" s="154"/>
      <c r="K103" s="55"/>
      <c r="L103" s="55"/>
      <c r="M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5" customHeight="1">
      <c r="A104" s="32"/>
      <c r="B104" s="33"/>
      <c r="C104" s="22" t="s">
        <v>116</v>
      </c>
      <c r="D104" s="34"/>
      <c r="E104" s="34"/>
      <c r="F104" s="34"/>
      <c r="G104" s="34"/>
      <c r="H104" s="34"/>
      <c r="I104" s="113"/>
      <c r="J104" s="113"/>
      <c r="K104" s="34"/>
      <c r="L104" s="34"/>
      <c r="M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33"/>
      <c r="C105" s="34"/>
      <c r="D105" s="34"/>
      <c r="E105" s="34"/>
      <c r="F105" s="34"/>
      <c r="G105" s="34"/>
      <c r="H105" s="34"/>
      <c r="I105" s="113"/>
      <c r="J105" s="113"/>
      <c r="K105" s="34"/>
      <c r="L105" s="34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" customHeight="1">
      <c r="A106" s="32"/>
      <c r="B106" s="33"/>
      <c r="C106" s="28" t="s">
        <v>17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6.5" customHeight="1">
      <c r="A107" s="32"/>
      <c r="B107" s="33"/>
      <c r="C107" s="34"/>
      <c r="D107" s="34"/>
      <c r="E107" s="312" t="str">
        <f>E7</f>
        <v>Výměna kolejnic v úseku Český Těšín - Albrechtice u Českého Těšína</v>
      </c>
      <c r="F107" s="313"/>
      <c r="G107" s="313"/>
      <c r="H107" s="313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101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64" t="str">
        <f>E9</f>
        <v>VRN - soupis VRN</v>
      </c>
      <c r="F109" s="314"/>
      <c r="G109" s="314"/>
      <c r="H109" s="314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8" t="s">
        <v>23</v>
      </c>
      <c r="D111" s="34"/>
      <c r="E111" s="34"/>
      <c r="F111" s="26" t="str">
        <f>F12</f>
        <v xml:space="preserve"> </v>
      </c>
      <c r="G111" s="34"/>
      <c r="H111" s="34"/>
      <c r="I111" s="115" t="s">
        <v>25</v>
      </c>
      <c r="J111" s="117" t="str">
        <f>IF(J12="","",J12)</f>
        <v>25. 5. 2020</v>
      </c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8" t="s">
        <v>27</v>
      </c>
      <c r="D113" s="34"/>
      <c r="E113" s="34"/>
      <c r="F113" s="26" t="str">
        <f>E15</f>
        <v>Správa železnic s. o.OŘ Ostrava,ST Ostrava</v>
      </c>
      <c r="G113" s="34"/>
      <c r="H113" s="34"/>
      <c r="I113" s="115" t="s">
        <v>35</v>
      </c>
      <c r="J113" s="155" t="str">
        <f>E21</f>
        <v xml:space="preserve"> 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8" t="s">
        <v>33</v>
      </c>
      <c r="D114" s="34"/>
      <c r="E114" s="34"/>
      <c r="F114" s="26" t="str">
        <f>IF(E18="","",E18)</f>
        <v>Vyplň údaj</v>
      </c>
      <c r="G114" s="34"/>
      <c r="H114" s="34"/>
      <c r="I114" s="115" t="s">
        <v>36</v>
      </c>
      <c r="J114" s="155" t="str">
        <f>E24</f>
        <v xml:space="preserve"> </v>
      </c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0.35" customHeight="1">
      <c r="A115" s="32"/>
      <c r="B115" s="33"/>
      <c r="C115" s="34"/>
      <c r="D115" s="34"/>
      <c r="E115" s="34"/>
      <c r="F115" s="34"/>
      <c r="G115" s="34"/>
      <c r="H115" s="34"/>
      <c r="I115" s="113"/>
      <c r="J115" s="113"/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11" customFormat="1" ht="29.25" customHeight="1">
      <c r="A116" s="176"/>
      <c r="B116" s="177"/>
      <c r="C116" s="178" t="s">
        <v>117</v>
      </c>
      <c r="D116" s="179" t="s">
        <v>63</v>
      </c>
      <c r="E116" s="179" t="s">
        <v>59</v>
      </c>
      <c r="F116" s="179" t="s">
        <v>60</v>
      </c>
      <c r="G116" s="179" t="s">
        <v>118</v>
      </c>
      <c r="H116" s="179" t="s">
        <v>119</v>
      </c>
      <c r="I116" s="180" t="s">
        <v>120</v>
      </c>
      <c r="J116" s="180" t="s">
        <v>121</v>
      </c>
      <c r="K116" s="179" t="s">
        <v>110</v>
      </c>
      <c r="L116" s="181" t="s">
        <v>122</v>
      </c>
      <c r="M116" s="182"/>
      <c r="N116" s="72" t="s">
        <v>1</v>
      </c>
      <c r="O116" s="73" t="s">
        <v>42</v>
      </c>
      <c r="P116" s="73" t="s">
        <v>123</v>
      </c>
      <c r="Q116" s="73" t="s">
        <v>124</v>
      </c>
      <c r="R116" s="73" t="s">
        <v>125</v>
      </c>
      <c r="S116" s="73" t="s">
        <v>126</v>
      </c>
      <c r="T116" s="73" t="s">
        <v>127</v>
      </c>
      <c r="U116" s="73" t="s">
        <v>128</v>
      </c>
      <c r="V116" s="73" t="s">
        <v>129</v>
      </c>
      <c r="W116" s="73" t="s">
        <v>130</v>
      </c>
      <c r="X116" s="74" t="s">
        <v>131</v>
      </c>
      <c r="Y116" s="176"/>
      <c r="Z116" s="176"/>
      <c r="AA116" s="176"/>
      <c r="AB116" s="176"/>
      <c r="AC116" s="176"/>
      <c r="AD116" s="176"/>
      <c r="AE116" s="176"/>
    </row>
    <row r="117" spans="1:65" s="2" customFormat="1" ht="22.9" customHeight="1">
      <c r="A117" s="32"/>
      <c r="B117" s="33"/>
      <c r="C117" s="79" t="s">
        <v>132</v>
      </c>
      <c r="D117" s="34"/>
      <c r="E117" s="34"/>
      <c r="F117" s="34"/>
      <c r="G117" s="34"/>
      <c r="H117" s="34"/>
      <c r="I117" s="113"/>
      <c r="J117" s="113"/>
      <c r="K117" s="183">
        <f>BK117</f>
        <v>0</v>
      </c>
      <c r="L117" s="34"/>
      <c r="M117" s="37"/>
      <c r="N117" s="75"/>
      <c r="O117" s="184"/>
      <c r="P117" s="76"/>
      <c r="Q117" s="185">
        <f>Q118</f>
        <v>0</v>
      </c>
      <c r="R117" s="185">
        <f>R118</f>
        <v>0</v>
      </c>
      <c r="S117" s="76"/>
      <c r="T117" s="186">
        <f>T118</f>
        <v>0</v>
      </c>
      <c r="U117" s="76"/>
      <c r="V117" s="186">
        <f>V118</f>
        <v>0</v>
      </c>
      <c r="W117" s="76"/>
      <c r="X117" s="187">
        <f>X118</f>
        <v>0</v>
      </c>
      <c r="Y117" s="32"/>
      <c r="Z117" s="32"/>
      <c r="AA117" s="32"/>
      <c r="AB117" s="32"/>
      <c r="AC117" s="32"/>
      <c r="AD117" s="32"/>
      <c r="AE117" s="32"/>
      <c r="AT117" s="16" t="s">
        <v>79</v>
      </c>
      <c r="AU117" s="16" t="s">
        <v>112</v>
      </c>
      <c r="BK117" s="188">
        <f>BK118</f>
        <v>0</v>
      </c>
    </row>
    <row r="118" spans="1:65" s="12" customFormat="1" ht="25.9" customHeight="1">
      <c r="B118" s="189"/>
      <c r="C118" s="190"/>
      <c r="D118" s="191" t="s">
        <v>79</v>
      </c>
      <c r="E118" s="192" t="s">
        <v>97</v>
      </c>
      <c r="F118" s="192" t="s">
        <v>394</v>
      </c>
      <c r="G118" s="190"/>
      <c r="H118" s="190"/>
      <c r="I118" s="193"/>
      <c r="J118" s="193"/>
      <c r="K118" s="194">
        <f>BK118</f>
        <v>0</v>
      </c>
      <c r="L118" s="190"/>
      <c r="M118" s="195"/>
      <c r="N118" s="196"/>
      <c r="O118" s="197"/>
      <c r="P118" s="197"/>
      <c r="Q118" s="198">
        <f>SUM(Q119:Q126)</f>
        <v>0</v>
      </c>
      <c r="R118" s="198">
        <f>SUM(R119:R126)</f>
        <v>0</v>
      </c>
      <c r="S118" s="197"/>
      <c r="T118" s="199">
        <f>SUM(T119:T126)</f>
        <v>0</v>
      </c>
      <c r="U118" s="197"/>
      <c r="V118" s="199">
        <f>SUM(V119:V126)</f>
        <v>0</v>
      </c>
      <c r="W118" s="197"/>
      <c r="X118" s="200">
        <f>SUM(X119:X126)</f>
        <v>0</v>
      </c>
      <c r="AR118" s="201" t="s">
        <v>136</v>
      </c>
      <c r="AT118" s="202" t="s">
        <v>79</v>
      </c>
      <c r="AU118" s="202" t="s">
        <v>80</v>
      </c>
      <c r="AY118" s="201" t="s">
        <v>135</v>
      </c>
      <c r="BK118" s="203">
        <f>SUM(BK119:BK126)</f>
        <v>0</v>
      </c>
    </row>
    <row r="119" spans="1:65" s="2" customFormat="1" ht="21.75" customHeight="1">
      <c r="A119" s="32"/>
      <c r="B119" s="33"/>
      <c r="C119" s="206" t="s">
        <v>88</v>
      </c>
      <c r="D119" s="206" t="s">
        <v>138</v>
      </c>
      <c r="E119" s="207" t="s">
        <v>395</v>
      </c>
      <c r="F119" s="208" t="s">
        <v>396</v>
      </c>
      <c r="G119" s="209" t="s">
        <v>147</v>
      </c>
      <c r="H119" s="210">
        <v>4.1500000000000004</v>
      </c>
      <c r="I119" s="211"/>
      <c r="J119" s="211"/>
      <c r="K119" s="212">
        <f>ROUND(P119*H119,2)</f>
        <v>0</v>
      </c>
      <c r="L119" s="208" t="s">
        <v>142</v>
      </c>
      <c r="M119" s="37"/>
      <c r="N119" s="213" t="s">
        <v>1</v>
      </c>
      <c r="O119" s="214" t="s">
        <v>43</v>
      </c>
      <c r="P119" s="215">
        <f>I119+J119</f>
        <v>0</v>
      </c>
      <c r="Q119" s="215">
        <f>ROUND(I119*H119,2)</f>
        <v>0</v>
      </c>
      <c r="R119" s="215">
        <f>ROUND(J119*H119,2)</f>
        <v>0</v>
      </c>
      <c r="S119" s="68"/>
      <c r="T119" s="216">
        <f>S119*H119</f>
        <v>0</v>
      </c>
      <c r="U119" s="216">
        <v>0</v>
      </c>
      <c r="V119" s="216">
        <f>U119*H119</f>
        <v>0</v>
      </c>
      <c r="W119" s="216">
        <v>0</v>
      </c>
      <c r="X119" s="217">
        <f>W119*H119</f>
        <v>0</v>
      </c>
      <c r="Y119" s="32"/>
      <c r="Z119" s="32"/>
      <c r="AA119" s="32"/>
      <c r="AB119" s="32"/>
      <c r="AC119" s="32"/>
      <c r="AD119" s="32"/>
      <c r="AE119" s="32"/>
      <c r="AR119" s="218" t="s">
        <v>143</v>
      </c>
      <c r="AT119" s="218" t="s">
        <v>138</v>
      </c>
      <c r="AU119" s="218" t="s">
        <v>88</v>
      </c>
      <c r="AY119" s="16" t="s">
        <v>135</v>
      </c>
      <c r="BE119" s="219">
        <f>IF(O119="základní",K119,0)</f>
        <v>0</v>
      </c>
      <c r="BF119" s="219">
        <f>IF(O119="snížená",K119,0)</f>
        <v>0</v>
      </c>
      <c r="BG119" s="219">
        <f>IF(O119="zákl. přenesená",K119,0)</f>
        <v>0</v>
      </c>
      <c r="BH119" s="219">
        <f>IF(O119="sníž. přenesená",K119,0)</f>
        <v>0</v>
      </c>
      <c r="BI119" s="219">
        <f>IF(O119="nulová",K119,0)</f>
        <v>0</v>
      </c>
      <c r="BJ119" s="16" t="s">
        <v>88</v>
      </c>
      <c r="BK119" s="219">
        <f>ROUND(P119*H119,2)</f>
        <v>0</v>
      </c>
      <c r="BL119" s="16" t="s">
        <v>143</v>
      </c>
      <c r="BM119" s="218" t="s">
        <v>397</v>
      </c>
    </row>
    <row r="120" spans="1:65" s="2" customFormat="1" ht="21.75" customHeight="1">
      <c r="A120" s="32"/>
      <c r="B120" s="33"/>
      <c r="C120" s="206" t="s">
        <v>90</v>
      </c>
      <c r="D120" s="206" t="s">
        <v>138</v>
      </c>
      <c r="E120" s="207" t="s">
        <v>398</v>
      </c>
      <c r="F120" s="208" t="s">
        <v>399</v>
      </c>
      <c r="G120" s="209" t="s">
        <v>400</v>
      </c>
      <c r="H120" s="210">
        <v>120</v>
      </c>
      <c r="I120" s="211"/>
      <c r="J120" s="211"/>
      <c r="K120" s="212">
        <f>ROUND(P120*H120,2)</f>
        <v>0</v>
      </c>
      <c r="L120" s="208" t="s">
        <v>142</v>
      </c>
      <c r="M120" s="37"/>
      <c r="N120" s="213" t="s">
        <v>1</v>
      </c>
      <c r="O120" s="214" t="s">
        <v>43</v>
      </c>
      <c r="P120" s="215">
        <f>I120+J120</f>
        <v>0</v>
      </c>
      <c r="Q120" s="215">
        <f>ROUND(I120*H120,2)</f>
        <v>0</v>
      </c>
      <c r="R120" s="215">
        <f>ROUND(J120*H120,2)</f>
        <v>0</v>
      </c>
      <c r="S120" s="68"/>
      <c r="T120" s="216">
        <f>S120*H120</f>
        <v>0</v>
      </c>
      <c r="U120" s="216">
        <v>0</v>
      </c>
      <c r="V120" s="216">
        <f>U120*H120</f>
        <v>0</v>
      </c>
      <c r="W120" s="216">
        <v>0</v>
      </c>
      <c r="X120" s="217">
        <f>W120*H120</f>
        <v>0</v>
      </c>
      <c r="Y120" s="32"/>
      <c r="Z120" s="32"/>
      <c r="AA120" s="32"/>
      <c r="AB120" s="32"/>
      <c r="AC120" s="32"/>
      <c r="AD120" s="32"/>
      <c r="AE120" s="32"/>
      <c r="AR120" s="218" t="s">
        <v>143</v>
      </c>
      <c r="AT120" s="218" t="s">
        <v>138</v>
      </c>
      <c r="AU120" s="218" t="s">
        <v>88</v>
      </c>
      <c r="AY120" s="16" t="s">
        <v>135</v>
      </c>
      <c r="BE120" s="219">
        <f>IF(O120="základní",K120,0)</f>
        <v>0</v>
      </c>
      <c r="BF120" s="219">
        <f>IF(O120="snížená",K120,0)</f>
        <v>0</v>
      </c>
      <c r="BG120" s="219">
        <f>IF(O120="zákl. přenesená",K120,0)</f>
        <v>0</v>
      </c>
      <c r="BH120" s="219">
        <f>IF(O120="sníž. přenesená",K120,0)</f>
        <v>0</v>
      </c>
      <c r="BI120" s="219">
        <f>IF(O120="nulová",K120,0)</f>
        <v>0</v>
      </c>
      <c r="BJ120" s="16" t="s">
        <v>88</v>
      </c>
      <c r="BK120" s="219">
        <f>ROUND(P120*H120,2)</f>
        <v>0</v>
      </c>
      <c r="BL120" s="16" t="s">
        <v>143</v>
      </c>
      <c r="BM120" s="218" t="s">
        <v>401</v>
      </c>
    </row>
    <row r="121" spans="1:65" s="2" customFormat="1" ht="19.5">
      <c r="A121" s="32"/>
      <c r="B121" s="33"/>
      <c r="C121" s="34"/>
      <c r="D121" s="220" t="s">
        <v>149</v>
      </c>
      <c r="E121" s="34"/>
      <c r="F121" s="221" t="s">
        <v>402</v>
      </c>
      <c r="G121" s="34"/>
      <c r="H121" s="34"/>
      <c r="I121" s="113"/>
      <c r="J121" s="113"/>
      <c r="K121" s="34"/>
      <c r="L121" s="34"/>
      <c r="M121" s="37"/>
      <c r="N121" s="222"/>
      <c r="O121" s="223"/>
      <c r="P121" s="68"/>
      <c r="Q121" s="68"/>
      <c r="R121" s="68"/>
      <c r="S121" s="68"/>
      <c r="T121" s="68"/>
      <c r="U121" s="68"/>
      <c r="V121" s="68"/>
      <c r="W121" s="68"/>
      <c r="X121" s="69"/>
      <c r="Y121" s="32"/>
      <c r="Z121" s="32"/>
      <c r="AA121" s="32"/>
      <c r="AB121" s="32"/>
      <c r="AC121" s="32"/>
      <c r="AD121" s="32"/>
      <c r="AE121" s="32"/>
      <c r="AT121" s="16" t="s">
        <v>149</v>
      </c>
      <c r="AU121" s="16" t="s">
        <v>88</v>
      </c>
    </row>
    <row r="122" spans="1:65" s="2" customFormat="1" ht="33" customHeight="1">
      <c r="A122" s="32"/>
      <c r="B122" s="33"/>
      <c r="C122" s="206" t="s">
        <v>151</v>
      </c>
      <c r="D122" s="206" t="s">
        <v>138</v>
      </c>
      <c r="E122" s="207" t="s">
        <v>403</v>
      </c>
      <c r="F122" s="208" t="s">
        <v>404</v>
      </c>
      <c r="G122" s="209" t="s">
        <v>405</v>
      </c>
      <c r="H122" s="262"/>
      <c r="I122" s="211"/>
      <c r="J122" s="211"/>
      <c r="K122" s="212">
        <f>ROUND(P122*H122,2)</f>
        <v>0</v>
      </c>
      <c r="L122" s="208" t="s">
        <v>142</v>
      </c>
      <c r="M122" s="37"/>
      <c r="N122" s="213" t="s">
        <v>1</v>
      </c>
      <c r="O122" s="214" t="s">
        <v>43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143</v>
      </c>
      <c r="AT122" s="218" t="s">
        <v>138</v>
      </c>
      <c r="AU122" s="218" t="s">
        <v>88</v>
      </c>
      <c r="AY122" s="16" t="s">
        <v>135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88</v>
      </c>
      <c r="BK122" s="219">
        <f>ROUND(P122*H122,2)</f>
        <v>0</v>
      </c>
      <c r="BL122" s="16" t="s">
        <v>143</v>
      </c>
      <c r="BM122" s="218" t="s">
        <v>406</v>
      </c>
    </row>
    <row r="123" spans="1:65" s="2" customFormat="1" ht="19.5">
      <c r="A123" s="32"/>
      <c r="B123" s="33"/>
      <c r="C123" s="34"/>
      <c r="D123" s="220" t="s">
        <v>149</v>
      </c>
      <c r="E123" s="34"/>
      <c r="F123" s="221" t="s">
        <v>407</v>
      </c>
      <c r="G123" s="34"/>
      <c r="H123" s="34"/>
      <c r="I123" s="113"/>
      <c r="J123" s="113"/>
      <c r="K123" s="34"/>
      <c r="L123" s="34"/>
      <c r="M123" s="37"/>
      <c r="N123" s="222"/>
      <c r="O123" s="223"/>
      <c r="P123" s="68"/>
      <c r="Q123" s="68"/>
      <c r="R123" s="68"/>
      <c r="S123" s="68"/>
      <c r="T123" s="68"/>
      <c r="U123" s="68"/>
      <c r="V123" s="68"/>
      <c r="W123" s="68"/>
      <c r="X123" s="69"/>
      <c r="Y123" s="32"/>
      <c r="Z123" s="32"/>
      <c r="AA123" s="32"/>
      <c r="AB123" s="32"/>
      <c r="AC123" s="32"/>
      <c r="AD123" s="32"/>
      <c r="AE123" s="32"/>
      <c r="AT123" s="16" t="s">
        <v>149</v>
      </c>
      <c r="AU123" s="16" t="s">
        <v>88</v>
      </c>
    </row>
    <row r="124" spans="1:65" s="2" customFormat="1" ht="21.75" customHeight="1">
      <c r="A124" s="32"/>
      <c r="B124" s="33"/>
      <c r="C124" s="206" t="s">
        <v>143</v>
      </c>
      <c r="D124" s="206" t="s">
        <v>138</v>
      </c>
      <c r="E124" s="207" t="s">
        <v>408</v>
      </c>
      <c r="F124" s="208" t="s">
        <v>409</v>
      </c>
      <c r="G124" s="209" t="s">
        <v>405</v>
      </c>
      <c r="H124" s="262"/>
      <c r="I124" s="211"/>
      <c r="J124" s="211"/>
      <c r="K124" s="212">
        <f>ROUND(P124*H124,2)</f>
        <v>0</v>
      </c>
      <c r="L124" s="208" t="s">
        <v>142</v>
      </c>
      <c r="M124" s="37"/>
      <c r="N124" s="213" t="s">
        <v>1</v>
      </c>
      <c r="O124" s="214" t="s">
        <v>43</v>
      </c>
      <c r="P124" s="215">
        <f>I124+J124</f>
        <v>0</v>
      </c>
      <c r="Q124" s="215">
        <f>ROUND(I124*H124,2)</f>
        <v>0</v>
      </c>
      <c r="R124" s="215">
        <f>ROUND(J124*H124,2)</f>
        <v>0</v>
      </c>
      <c r="S124" s="68"/>
      <c r="T124" s="216">
        <f>S124*H124</f>
        <v>0</v>
      </c>
      <c r="U124" s="216">
        <v>0</v>
      </c>
      <c r="V124" s="216">
        <f>U124*H124</f>
        <v>0</v>
      </c>
      <c r="W124" s="216">
        <v>0</v>
      </c>
      <c r="X124" s="217">
        <f>W124*H124</f>
        <v>0</v>
      </c>
      <c r="Y124" s="32"/>
      <c r="Z124" s="32"/>
      <c r="AA124" s="32"/>
      <c r="AB124" s="32"/>
      <c r="AC124" s="32"/>
      <c r="AD124" s="32"/>
      <c r="AE124" s="32"/>
      <c r="AR124" s="218" t="s">
        <v>143</v>
      </c>
      <c r="AT124" s="218" t="s">
        <v>138</v>
      </c>
      <c r="AU124" s="218" t="s">
        <v>88</v>
      </c>
      <c r="AY124" s="16" t="s">
        <v>135</v>
      </c>
      <c r="BE124" s="219">
        <f>IF(O124="základní",K124,0)</f>
        <v>0</v>
      </c>
      <c r="BF124" s="219">
        <f>IF(O124="snížená",K124,0)</f>
        <v>0</v>
      </c>
      <c r="BG124" s="219">
        <f>IF(O124="zákl. přenesená",K124,0)</f>
        <v>0</v>
      </c>
      <c r="BH124" s="219">
        <f>IF(O124="sníž. přenesená",K124,0)</f>
        <v>0</v>
      </c>
      <c r="BI124" s="219">
        <f>IF(O124="nulová",K124,0)</f>
        <v>0</v>
      </c>
      <c r="BJ124" s="16" t="s">
        <v>88</v>
      </c>
      <c r="BK124" s="219">
        <f>ROUND(P124*H124,2)</f>
        <v>0</v>
      </c>
      <c r="BL124" s="16" t="s">
        <v>143</v>
      </c>
      <c r="BM124" s="218" t="s">
        <v>410</v>
      </c>
    </row>
    <row r="125" spans="1:65" s="2" customFormat="1" ht="19.5">
      <c r="A125" s="32"/>
      <c r="B125" s="33"/>
      <c r="C125" s="34"/>
      <c r="D125" s="220" t="s">
        <v>149</v>
      </c>
      <c r="E125" s="34"/>
      <c r="F125" s="221" t="s">
        <v>402</v>
      </c>
      <c r="G125" s="34"/>
      <c r="H125" s="34"/>
      <c r="I125" s="113"/>
      <c r="J125" s="113"/>
      <c r="K125" s="34"/>
      <c r="L125" s="34"/>
      <c r="M125" s="37"/>
      <c r="N125" s="222"/>
      <c r="O125" s="223"/>
      <c r="P125" s="68"/>
      <c r="Q125" s="68"/>
      <c r="R125" s="68"/>
      <c r="S125" s="68"/>
      <c r="T125" s="68"/>
      <c r="U125" s="68"/>
      <c r="V125" s="68"/>
      <c r="W125" s="68"/>
      <c r="X125" s="69"/>
      <c r="Y125" s="32"/>
      <c r="Z125" s="32"/>
      <c r="AA125" s="32"/>
      <c r="AB125" s="32"/>
      <c r="AC125" s="32"/>
      <c r="AD125" s="32"/>
      <c r="AE125" s="32"/>
      <c r="AT125" s="16" t="s">
        <v>149</v>
      </c>
      <c r="AU125" s="16" t="s">
        <v>88</v>
      </c>
    </row>
    <row r="126" spans="1:65" s="2" customFormat="1" ht="21.75" customHeight="1">
      <c r="A126" s="32"/>
      <c r="B126" s="33"/>
      <c r="C126" s="206" t="s">
        <v>136</v>
      </c>
      <c r="D126" s="206" t="s">
        <v>138</v>
      </c>
      <c r="E126" s="207" t="s">
        <v>411</v>
      </c>
      <c r="F126" s="208" t="s">
        <v>412</v>
      </c>
      <c r="G126" s="209" t="s">
        <v>170</v>
      </c>
      <c r="H126" s="210">
        <v>4150</v>
      </c>
      <c r="I126" s="211"/>
      <c r="J126" s="211"/>
      <c r="K126" s="212">
        <f>ROUND(P126*H126,2)</f>
        <v>0</v>
      </c>
      <c r="L126" s="208" t="s">
        <v>142</v>
      </c>
      <c r="M126" s="37"/>
      <c r="N126" s="263" t="s">
        <v>1</v>
      </c>
      <c r="O126" s="257" t="s">
        <v>43</v>
      </c>
      <c r="P126" s="258">
        <f>I126+J126</f>
        <v>0</v>
      </c>
      <c r="Q126" s="258">
        <f>ROUND(I126*H126,2)</f>
        <v>0</v>
      </c>
      <c r="R126" s="258">
        <f>ROUND(J126*H126,2)</f>
        <v>0</v>
      </c>
      <c r="S126" s="259"/>
      <c r="T126" s="260">
        <f>S126*H126</f>
        <v>0</v>
      </c>
      <c r="U126" s="260">
        <v>0</v>
      </c>
      <c r="V126" s="260">
        <f>U126*H126</f>
        <v>0</v>
      </c>
      <c r="W126" s="260">
        <v>0</v>
      </c>
      <c r="X126" s="261">
        <f>W126*H126</f>
        <v>0</v>
      </c>
      <c r="Y126" s="32"/>
      <c r="Z126" s="32"/>
      <c r="AA126" s="32"/>
      <c r="AB126" s="32"/>
      <c r="AC126" s="32"/>
      <c r="AD126" s="32"/>
      <c r="AE126" s="32"/>
      <c r="AR126" s="218" t="s">
        <v>143</v>
      </c>
      <c r="AT126" s="218" t="s">
        <v>138</v>
      </c>
      <c r="AU126" s="218" t="s">
        <v>88</v>
      </c>
      <c r="AY126" s="16" t="s">
        <v>135</v>
      </c>
      <c r="BE126" s="219">
        <f>IF(O126="základní",K126,0)</f>
        <v>0</v>
      </c>
      <c r="BF126" s="219">
        <f>IF(O126="snížená",K126,0)</f>
        <v>0</v>
      </c>
      <c r="BG126" s="219">
        <f>IF(O126="zákl. přenesená",K126,0)</f>
        <v>0</v>
      </c>
      <c r="BH126" s="219">
        <f>IF(O126="sníž. přenesená",K126,0)</f>
        <v>0</v>
      </c>
      <c r="BI126" s="219">
        <f>IF(O126="nulová",K126,0)</f>
        <v>0</v>
      </c>
      <c r="BJ126" s="16" t="s">
        <v>88</v>
      </c>
      <c r="BK126" s="219">
        <f>ROUND(P126*H126,2)</f>
        <v>0</v>
      </c>
      <c r="BL126" s="16" t="s">
        <v>143</v>
      </c>
      <c r="BM126" s="218" t="s">
        <v>413</v>
      </c>
    </row>
    <row r="127" spans="1:65" s="2" customFormat="1" ht="6.95" customHeight="1">
      <c r="A127" s="32"/>
      <c r="B127" s="52"/>
      <c r="C127" s="53"/>
      <c r="D127" s="53"/>
      <c r="E127" s="53"/>
      <c r="F127" s="53"/>
      <c r="G127" s="53"/>
      <c r="H127" s="53"/>
      <c r="I127" s="151"/>
      <c r="J127" s="151"/>
      <c r="K127" s="53"/>
      <c r="L127" s="53"/>
      <c r="M127" s="37"/>
      <c r="N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</sheetData>
  <sheetProtection algorithmName="SHA-512" hashValue="rQdsctmyhTJjGijakIUga48QylbtrlEhwQf3sH3GdUTuFBT5Jx+0hPfRSQdKQLlJ6XXILpZPN3laQICgH3XXKQ==" saltValue="uf99Ob8n/WSxkcM4IVSYs6KiYk5TVQTDLeHjpv+a5bxxeBlGF5ww12BSAnD05LDsnU43Gj7usTVQlkk+7pLcLA==" spinCount="100000" sheet="1" objects="1" scenarios="1" formatColumns="0" formatRows="0" autoFilter="0"/>
  <autoFilter ref="C116:L126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SO01 - Výměna kolejnic v ...</vt:lpstr>
      <vt:lpstr>SO02 - Výměna kolejnic v ...</vt:lpstr>
      <vt:lpstr>SO03 - Výměna kolejnic v ...</vt:lpstr>
      <vt:lpstr>VRN - soupis VRN</vt:lpstr>
      <vt:lpstr>'Rekapitulace stavby'!Názvy_tisku</vt:lpstr>
      <vt:lpstr>'SO01 - Výměna kolejnic v ...'!Názvy_tisku</vt:lpstr>
      <vt:lpstr>'SO02 - Výměna kolejnic v ...'!Názvy_tisku</vt:lpstr>
      <vt:lpstr>'SO03 - Výměna kolejnic v ...'!Názvy_tisku</vt:lpstr>
      <vt:lpstr>'VRN - soupis VRN'!Názvy_tisku</vt:lpstr>
      <vt:lpstr>'Rekapitulace stavby'!Oblast_tisku</vt:lpstr>
      <vt:lpstr>'SO01 - Výměna kolejnic v ...'!Oblast_tisku</vt:lpstr>
      <vt:lpstr>'SO02 - Výměna kolejnic v ...'!Oblast_tisku</vt:lpstr>
      <vt:lpstr>'SO03 - Výměna kolejnic v ...'!Oblast_tisku</vt:lpstr>
      <vt:lpstr>'VRN - soupis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Fiedor Jiří</dc:creator>
  <cp:lastModifiedBy>Fiedor Jiří</cp:lastModifiedBy>
  <dcterms:created xsi:type="dcterms:W3CDTF">2020-05-25T09:12:27Z</dcterms:created>
  <dcterms:modified xsi:type="dcterms:W3CDTF">2020-05-25T09:13:03Z</dcterms:modified>
</cp:coreProperties>
</file>